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025" activeTab="0"/>
  </bookViews>
  <sheets>
    <sheet name="Инструкция" sheetId="1" r:id="rId1"/>
    <sheet name="Тест1" sheetId="2" r:id="rId2"/>
    <sheet name="Тест2" sheetId="3" r:id="rId3"/>
    <sheet name="Тест3" sheetId="4" r:id="rId4"/>
    <sheet name="Тест4" sheetId="5" r:id="rId5"/>
    <sheet name="Тест5" sheetId="6" r:id="rId6"/>
    <sheet name="Тест6" sheetId="7" r:id="rId7"/>
    <sheet name="Формулы" sheetId="8" state="hidden" r:id="rId8"/>
    <sheet name="Архив" sheetId="9" r:id="rId9"/>
  </sheets>
  <definedNames/>
  <calcPr fullCalcOnLoad="1"/>
</workbook>
</file>

<file path=xl/sharedStrings.xml><?xml version="1.0" encoding="utf-8"?>
<sst xmlns="http://schemas.openxmlformats.org/spreadsheetml/2006/main" count="185" uniqueCount="108">
  <si>
    <t>1.</t>
  </si>
  <si>
    <t>2.</t>
  </si>
  <si>
    <t xml:space="preserve">Для выбора ответа щёлкните левой кнопкой мыши по полю </t>
  </si>
  <si>
    <t xml:space="preserve">Щелкнув левой кнопкой мыши по значку ▼, вызовите список </t>
  </si>
  <si>
    <t>с выборочными ответами.</t>
  </si>
  <si>
    <t>3.</t>
  </si>
  <si>
    <t>Выберите один ответ и щёлкните по нему левой кнопкой мыши.</t>
  </si>
  <si>
    <t>4.</t>
  </si>
  <si>
    <t xml:space="preserve">После выполнения теста узнайте свой результат, при закрытии </t>
  </si>
  <si>
    <t xml:space="preserve">1. </t>
  </si>
  <si>
    <t>5.</t>
  </si>
  <si>
    <t>8 а</t>
  </si>
  <si>
    <t>6.</t>
  </si>
  <si>
    <t xml:space="preserve">            "Компьютер и программное обеспечение"</t>
  </si>
  <si>
    <t>Иванов Николай</t>
  </si>
  <si>
    <t xml:space="preserve">                   Поурочное  тестирование по теме </t>
  </si>
  <si>
    <t xml:space="preserve">                            ИНСТРУКЦИЯ:</t>
  </si>
  <si>
    <r>
      <t xml:space="preserve">Напечатайте </t>
    </r>
    <r>
      <rPr>
        <b/>
        <sz val="14"/>
        <color indexed="14"/>
        <rFont val="Arial Cyr"/>
        <family val="0"/>
      </rPr>
      <t>свою</t>
    </r>
    <r>
      <rPr>
        <sz val="14"/>
        <color indexed="56"/>
        <rFont val="Arial Cyr"/>
        <family val="0"/>
      </rPr>
      <t xml:space="preserve"> фамилию и имя внутри рамки:</t>
    </r>
  </si>
  <si>
    <r>
      <t xml:space="preserve">Укажите, в каком классе </t>
    </r>
    <r>
      <rPr>
        <b/>
        <sz val="14"/>
        <color indexed="14"/>
        <rFont val="Arial Cyr"/>
        <family val="0"/>
      </rPr>
      <t>вы</t>
    </r>
    <r>
      <rPr>
        <sz val="14"/>
        <color indexed="56"/>
        <rFont val="Arial Cyr"/>
        <family val="0"/>
      </rPr>
      <t xml:space="preserve"> обучаетесь:</t>
    </r>
  </si>
  <si>
    <t>7.</t>
  </si>
  <si>
    <t>по всем тестам темы "Компьютер и ПО".</t>
  </si>
  <si>
    <r>
      <t xml:space="preserve">На листе </t>
    </r>
    <r>
      <rPr>
        <b/>
        <sz val="14"/>
        <color indexed="14"/>
        <rFont val="Arial Cyr"/>
        <family val="0"/>
      </rPr>
      <t>Тест1</t>
    </r>
    <r>
      <rPr>
        <b/>
        <sz val="14"/>
        <color indexed="56"/>
        <rFont val="Arial Cyr"/>
        <family val="0"/>
      </rPr>
      <t xml:space="preserve"> </t>
    </r>
    <r>
      <rPr>
        <sz val="14"/>
        <color indexed="56"/>
        <rFont val="Arial Cyr"/>
        <family val="0"/>
      </rPr>
      <t>и т.д. ответьте на</t>
    </r>
    <r>
      <rPr>
        <b/>
        <sz val="14"/>
        <color indexed="56"/>
        <rFont val="Arial Cyr"/>
        <family val="0"/>
      </rPr>
      <t xml:space="preserve"> </t>
    </r>
    <r>
      <rPr>
        <b/>
        <u val="single"/>
        <sz val="14"/>
        <color indexed="14"/>
        <rFont val="Arial Cyr"/>
        <family val="0"/>
      </rPr>
      <t>все</t>
    </r>
    <r>
      <rPr>
        <sz val="14"/>
        <color indexed="56"/>
        <rFont val="Arial Cyr"/>
        <family val="0"/>
      </rPr>
      <t xml:space="preserve"> вопросы с выбором ответа.</t>
    </r>
  </si>
  <si>
    <r>
      <t xml:space="preserve">теста сохраните изменения командой </t>
    </r>
    <r>
      <rPr>
        <b/>
        <sz val="14"/>
        <color indexed="14"/>
        <rFont val="Arial Cyr"/>
        <family val="0"/>
      </rPr>
      <t>Сохранить как...</t>
    </r>
    <r>
      <rPr>
        <sz val="14"/>
        <color indexed="56"/>
        <rFont val="Arial Cyr"/>
        <family val="0"/>
      </rPr>
      <t xml:space="preserve"> в своей папке. </t>
    </r>
  </si>
  <si>
    <t>© KaravaevaEL, 2008</t>
  </si>
  <si>
    <r>
      <t xml:space="preserve">На листе </t>
    </r>
    <r>
      <rPr>
        <b/>
        <sz val="14"/>
        <color indexed="14"/>
        <rFont val="Arial Cyr"/>
        <family val="0"/>
      </rPr>
      <t>Архив</t>
    </r>
    <r>
      <rPr>
        <sz val="14"/>
        <color indexed="56"/>
        <rFont val="Arial Cyr"/>
        <family val="0"/>
      </rPr>
      <t xml:space="preserve"> можно просмотреть ваши результаты тестирования</t>
    </r>
  </si>
  <si>
    <t>класса</t>
  </si>
  <si>
    <t>Тест 1</t>
  </si>
  <si>
    <t>Тест 2</t>
  </si>
  <si>
    <t>Тест 3</t>
  </si>
  <si>
    <t>Тест 4</t>
  </si>
  <si>
    <t>Тест 5</t>
  </si>
  <si>
    <t>Тест 6</t>
  </si>
  <si>
    <t>Средний балл</t>
  </si>
  <si>
    <t xml:space="preserve">  Результаты тестирования ученика</t>
  </si>
  <si>
    <t xml:space="preserve">    Фамилия и имя учащегося:</t>
  </si>
  <si>
    <t xml:space="preserve">                  Оценки за тесты:</t>
  </si>
  <si>
    <t>Первые ЭВМ были созданы…</t>
  </si>
  <si>
    <t>Массовое производство персональных компьютеров началось…</t>
  </si>
  <si>
    <t>Компьютер является универсальным автоматическим устройством для работы с…</t>
  </si>
  <si>
    <t>Информация называется данными, если она представлена…</t>
  </si>
  <si>
    <t>Программа - это последовательность…</t>
  </si>
  <si>
    <t>Компьютерная программа может управлять работой компьютера, если она находится…</t>
  </si>
  <si>
    <t>Центральным устройством компьютера, которое обрабатывает данные в соответствии с программой, является…</t>
  </si>
  <si>
    <t>8.</t>
  </si>
  <si>
    <t>Устройства ввода "переводят" информацию с языка…</t>
  </si>
  <si>
    <t>9.</t>
  </si>
  <si>
    <t>Устройства вывода "переводят" информацию с языка…</t>
  </si>
  <si>
    <t>10.</t>
  </si>
  <si>
    <t>Пересылка данных и программ между устройствами компьютера осуществляется с помощью…</t>
  </si>
  <si>
    <t>Центральное устройство компьютера - это…</t>
  </si>
  <si>
    <t>БИС - большая интегральная схема, представляет собой…</t>
  </si>
  <si>
    <t>Для ввода числовой и текстовой информации используется…</t>
  </si>
  <si>
    <t>Для оптического ввода в компьютер числовой, текстовой и графической информации используется…</t>
  </si>
  <si>
    <t>Координатным устройством ввода является…</t>
  </si>
  <si>
    <t>Какое устройство не является устройством вывода?</t>
  </si>
  <si>
    <t>11.</t>
  </si>
  <si>
    <t>12.</t>
  </si>
  <si>
    <t>Процессор обрабатывает информацию, находящуюся…</t>
  </si>
  <si>
    <t>Процессор обрабатывает информацию, представленную…</t>
  </si>
  <si>
    <t>В каком направлении от  монитора вредные излучения максимальны?</t>
  </si>
  <si>
    <t>В целях сохранения информации жесткие магнитные диски оберегают от…</t>
  </si>
  <si>
    <t>В целях сохранения информации гибкие магнитные диски оберегают от…</t>
  </si>
  <si>
    <t>В целях сохранения информации лазерные диски необходимо оберегать от…</t>
  </si>
  <si>
    <t>Файл – это…</t>
  </si>
  <si>
    <t>При быстром форматировании гибкого диска…</t>
  </si>
  <si>
    <t>На тип файла указывает…</t>
  </si>
  <si>
    <t>Многоуровневая иерархическая файловая система - это…</t>
  </si>
  <si>
    <t>Задан полный путь к файлу C:\DOC\PROBA.TXT. Каково имя папки, в которой хранится файл PROBA.TXT?</t>
  </si>
  <si>
    <t>Задан полный путь к файлу C:\DOC\PROBA.TXT. Каково расширение файла, определяющее его тип?</t>
  </si>
  <si>
    <t>Процесс уменьшения информационного объема файла без потери информации называется…</t>
  </si>
  <si>
    <t>Процесс записи файлов в последовательные секторы диска называется…</t>
  </si>
  <si>
    <t>Процесс разметки диска на дорожки и секторы называется…</t>
  </si>
  <si>
    <t>Какой минимальный объем дискового пространства может занимать файл?</t>
  </si>
  <si>
    <t>Операционная система – это…</t>
  </si>
  <si>
    <t>В процессе загрузки операционной системы происходит копирование файлов…</t>
  </si>
  <si>
    <t>Вершиной иерархической системы папок графического интерфейса Windows является папка…</t>
  </si>
  <si>
    <t>В каком случае разные файлы могут иметь одинаковые имена?</t>
  </si>
  <si>
    <t>Драйвер – это…</t>
  </si>
  <si>
    <t>Какие из всех перечисленных программ входят в стандартный набор системы Windows?</t>
  </si>
  <si>
    <t>Приложение - это…</t>
  </si>
  <si>
    <t>Системный диск необходим для…</t>
  </si>
  <si>
    <t>При выключении компьютера вся информация теряется…</t>
  </si>
  <si>
    <t>Графический интерфейс представляет собой…</t>
  </si>
  <si>
    <t>Вершиной иерархической системы папок графического интерфейса Windows является папка...</t>
  </si>
  <si>
    <t>Какая строка окна отображает имя раскрытого объекта?</t>
  </si>
  <si>
    <t>Какой элемент окна служит для просмотра объектов, которые не поместились в окне?</t>
  </si>
  <si>
    <t>Внутренняя часть окна, в которой производится работа с дисками, файлами и документами называется…</t>
  </si>
  <si>
    <t>Для выбора одного из взаимоисключающих вариантов служит управляющий элемент…</t>
  </si>
  <si>
    <t>Ознакомиться со свойствами файлов и папок, выполнить над ними различные операции позволяет…</t>
  </si>
  <si>
    <t>Размеры окна можно изменять, ухватив мышью и перемещая…</t>
  </si>
  <si>
    <t>Компьютерные вирусы – это…</t>
  </si>
  <si>
    <t>Активизация вируса может вызвать…</t>
  </si>
  <si>
    <t>С каким событием не может быть связана активизация компьютерного вируса?</t>
  </si>
  <si>
    <t>В чем состоит "заражение" файла компьютерным вирусом?</t>
  </si>
  <si>
    <t>В чем состоит "лечение" зараженного файла с помощью антивирусной программы?</t>
  </si>
  <si>
    <t>Какие типы компьютерных вирусов не существуют?</t>
  </si>
  <si>
    <t>Может ли произойти заражение компьютерными вирусами в процессе работы с электронной почтой?</t>
  </si>
  <si>
    <t>Оценка за тест:</t>
  </si>
  <si>
    <t>№ вопроса</t>
  </si>
  <si>
    <t>к-во баллов</t>
  </si>
  <si>
    <t>Итого:</t>
  </si>
  <si>
    <t>Графический редактор - это программа для обработки…</t>
  </si>
  <si>
    <t xml:space="preserve">   Тест 1. Программная обработка данных на компьютере</t>
  </si>
  <si>
    <t xml:space="preserve">   Тест 2. Устройство компьютера</t>
  </si>
  <si>
    <t xml:space="preserve">   Тест 3. Файлы и файловая система</t>
  </si>
  <si>
    <t xml:space="preserve">  Тест 4. Программное обеспечение компьютера. Операционная система</t>
  </si>
  <si>
    <t xml:space="preserve">  Тест 5. Графический интерфейс операционных систем и приложений</t>
  </si>
  <si>
    <t xml:space="preserve">  Тест 6. Компьютерные вирусы и антивирусные программы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</si>
</sst>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14"/>
      <name val="Arial Cyr"/>
      <family val="0"/>
    </font>
    <font>
      <sz val="14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4"/>
      <color indexed="10"/>
      <name val="Arial Cyr"/>
      <family val="0"/>
    </font>
    <font>
      <b/>
      <sz val="17"/>
      <color indexed="12"/>
      <name val="Arial Cyr"/>
      <family val="0"/>
    </font>
    <font>
      <b/>
      <sz val="20"/>
      <color indexed="14"/>
      <name val="Arial Cyr"/>
      <family val="0"/>
    </font>
    <font>
      <b/>
      <sz val="14"/>
      <color indexed="14"/>
      <name val="Arial Cyr"/>
      <family val="0"/>
    </font>
    <font>
      <sz val="14"/>
      <color indexed="14"/>
      <name val="Arial Cyr"/>
      <family val="0"/>
    </font>
    <font>
      <b/>
      <sz val="20"/>
      <color indexed="12"/>
      <name val="Arial Cyr"/>
      <family val="0"/>
    </font>
    <font>
      <b/>
      <sz val="20"/>
      <color indexed="48"/>
      <name val="Arial Cyr"/>
      <family val="0"/>
    </font>
    <font>
      <b/>
      <u val="single"/>
      <sz val="14"/>
      <color indexed="14"/>
      <name val="Arial Cyr"/>
      <family val="0"/>
    </font>
    <font>
      <b/>
      <sz val="10"/>
      <color indexed="18"/>
      <name val="Arial Cyr"/>
      <family val="0"/>
    </font>
    <font>
      <sz val="14"/>
      <color indexed="18"/>
      <name val="Arial Cyr"/>
      <family val="0"/>
    </font>
    <font>
      <sz val="18"/>
      <color indexed="14"/>
      <name val="Arial Cyr"/>
      <family val="0"/>
    </font>
    <font>
      <b/>
      <sz val="12"/>
      <color indexed="18"/>
      <name val="Arial Cyr"/>
      <family val="0"/>
    </font>
    <font>
      <b/>
      <sz val="10"/>
      <color indexed="10"/>
      <name val="Arial Cyr"/>
      <family val="0"/>
    </font>
    <font>
      <sz val="9.5"/>
      <name val="Arial Cyr"/>
      <family val="0"/>
    </font>
    <font>
      <b/>
      <sz val="8"/>
      <name val="Arial Cyr"/>
      <family val="0"/>
    </font>
    <font>
      <b/>
      <sz val="9.5"/>
      <name val="Arial Cyr"/>
      <family val="0"/>
    </font>
    <font>
      <b/>
      <sz val="12"/>
      <color indexed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8"/>
      <color indexed="10"/>
      <name val="Arial Cyr"/>
      <family val="0"/>
    </font>
    <font>
      <b/>
      <sz val="10"/>
      <color indexed="12"/>
      <name val="Arial Cyr"/>
      <family val="0"/>
    </font>
    <font>
      <b/>
      <sz val="22"/>
      <color indexed="10"/>
      <name val="Arial Cyr"/>
      <family val="0"/>
    </font>
    <font>
      <b/>
      <sz val="18"/>
      <color indexed="12"/>
      <name val="Arial Cyr"/>
      <family val="0"/>
    </font>
    <font>
      <b/>
      <sz val="20"/>
      <color indexed="56"/>
      <name val="Arial Cyr"/>
      <family val="0"/>
    </font>
    <font>
      <b/>
      <sz val="22"/>
      <color indexed="12"/>
      <name val="Arial Cyr"/>
      <family val="0"/>
    </font>
    <font>
      <b/>
      <sz val="22"/>
      <color indexed="21"/>
      <name val="Arial Cyr"/>
      <family val="0"/>
    </font>
    <font>
      <b/>
      <sz val="18"/>
      <color indexed="20"/>
      <name val="Arial Cyr"/>
      <family val="0"/>
    </font>
    <font>
      <b/>
      <sz val="20"/>
      <color indexed="2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Alignment="1">
      <alignment/>
    </xf>
    <xf numFmtId="0" fontId="12" fillId="2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0" borderId="0" xfId="0" applyFont="1" applyAlignment="1">
      <alignment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/>
    </xf>
    <xf numFmtId="0" fontId="17" fillId="4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0" fillId="5" borderId="0" xfId="0" applyFill="1" applyAlignment="1">
      <alignment/>
    </xf>
    <xf numFmtId="0" fontId="18" fillId="5" borderId="0" xfId="0" applyFont="1" applyFill="1" applyAlignment="1">
      <alignment horizontal="right"/>
    </xf>
    <xf numFmtId="0" fontId="26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28" fillId="5" borderId="0" xfId="0" applyFont="1" applyFill="1" applyAlignment="1">
      <alignment horizontal="right"/>
    </xf>
    <xf numFmtId="0" fontId="32" fillId="5" borderId="0" xfId="0" applyFont="1" applyFill="1" applyAlignment="1">
      <alignment/>
    </xf>
    <xf numFmtId="0" fontId="18" fillId="2" borderId="0" xfId="0" applyFont="1" applyFill="1" applyAlignment="1">
      <alignment horizontal="right"/>
    </xf>
    <xf numFmtId="0" fontId="26" fillId="2" borderId="0" xfId="0" applyFont="1" applyFill="1" applyAlignment="1">
      <alignment/>
    </xf>
    <xf numFmtId="0" fontId="28" fillId="2" borderId="0" xfId="0" applyFont="1" applyFill="1" applyAlignment="1">
      <alignment horizontal="right"/>
    </xf>
    <xf numFmtId="0" fontId="33" fillId="2" borderId="0" xfId="0" applyFont="1" applyFill="1" applyAlignment="1">
      <alignment/>
    </xf>
    <xf numFmtId="0" fontId="31" fillId="3" borderId="0" xfId="0" applyFont="1" applyFill="1" applyAlignment="1">
      <alignment/>
    </xf>
    <xf numFmtId="0" fontId="18" fillId="3" borderId="0" xfId="0" applyFont="1" applyFill="1" applyAlignment="1">
      <alignment horizontal="right"/>
    </xf>
    <xf numFmtId="0" fontId="26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28" fillId="3" borderId="0" xfId="0" applyFont="1" applyFill="1" applyAlignment="1">
      <alignment horizontal="right"/>
    </xf>
    <xf numFmtId="0" fontId="0" fillId="6" borderId="0" xfId="0" applyFill="1" applyAlignment="1">
      <alignment/>
    </xf>
    <xf numFmtId="0" fontId="18" fillId="6" borderId="0" xfId="0" applyFont="1" applyFill="1" applyAlignment="1">
      <alignment horizontal="right"/>
    </xf>
    <xf numFmtId="0" fontId="26" fillId="6" borderId="0" xfId="0" applyFont="1" applyFill="1" applyAlignment="1">
      <alignment/>
    </xf>
    <xf numFmtId="0" fontId="18" fillId="6" borderId="0" xfId="0" applyFont="1" applyFill="1" applyAlignment="1">
      <alignment/>
    </xf>
    <xf numFmtId="0" fontId="28" fillId="6" borderId="0" xfId="0" applyFont="1" applyFill="1" applyAlignment="1">
      <alignment horizontal="right"/>
    </xf>
    <xf numFmtId="0" fontId="0" fillId="7" borderId="0" xfId="0" applyFill="1" applyAlignment="1">
      <alignment/>
    </xf>
    <xf numFmtId="0" fontId="18" fillId="7" borderId="0" xfId="0" applyFont="1" applyFill="1" applyAlignment="1">
      <alignment horizontal="right"/>
    </xf>
    <xf numFmtId="0" fontId="26" fillId="7" borderId="0" xfId="0" applyFont="1" applyFill="1" applyAlignment="1">
      <alignment/>
    </xf>
    <xf numFmtId="0" fontId="18" fillId="7" borderId="0" xfId="0" applyFont="1" applyFill="1" applyAlignment="1">
      <alignment/>
    </xf>
    <xf numFmtId="0" fontId="25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28" fillId="7" borderId="0" xfId="0" applyFont="1" applyFill="1" applyAlignment="1">
      <alignment horizontal="right"/>
    </xf>
    <xf numFmtId="0" fontId="10" fillId="4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 locked="0"/>
    </xf>
    <xf numFmtId="0" fontId="30" fillId="5" borderId="0" xfId="0" applyFont="1" applyFill="1" applyAlignment="1" applyProtection="1">
      <alignment horizontal="center"/>
      <protection hidden="1" locked="0"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right"/>
    </xf>
    <xf numFmtId="0" fontId="26" fillId="4" borderId="0" xfId="0" applyFont="1" applyFill="1" applyAlignment="1">
      <alignment/>
    </xf>
    <xf numFmtId="0" fontId="18" fillId="4" borderId="0" xfId="0" applyFont="1" applyFill="1" applyAlignment="1">
      <alignment/>
    </xf>
    <xf numFmtId="0" fontId="28" fillId="4" borderId="0" xfId="0" applyFont="1" applyFill="1" applyAlignment="1">
      <alignment horizontal="right"/>
    </xf>
    <xf numFmtId="0" fontId="34" fillId="4" borderId="0" xfId="0" applyFont="1" applyFill="1" applyAlignment="1">
      <alignment/>
    </xf>
    <xf numFmtId="0" fontId="26" fillId="3" borderId="5" xfId="0" applyFont="1" applyFill="1" applyBorder="1" applyAlignment="1" applyProtection="1">
      <alignment/>
      <protection locked="0"/>
    </xf>
    <xf numFmtId="0" fontId="30" fillId="4" borderId="0" xfId="0" applyFont="1" applyFill="1" applyAlignment="1" applyProtection="1">
      <alignment horizontal="center"/>
      <protection hidden="1" locked="0"/>
    </xf>
    <xf numFmtId="0" fontId="26" fillId="4" borderId="5" xfId="0" applyFont="1" applyFill="1" applyBorder="1" applyAlignment="1" applyProtection="1">
      <alignment/>
      <protection locked="0"/>
    </xf>
    <xf numFmtId="0" fontId="30" fillId="2" borderId="0" xfId="0" applyFont="1" applyFill="1" applyAlignment="1" applyProtection="1">
      <alignment horizontal="center"/>
      <protection hidden="1" locked="0"/>
    </xf>
    <xf numFmtId="0" fontId="30" fillId="3" borderId="0" xfId="0" applyFont="1" applyFill="1" applyAlignment="1" applyProtection="1">
      <alignment horizontal="center"/>
      <protection hidden="1" locked="0"/>
    </xf>
    <xf numFmtId="0" fontId="35" fillId="6" borderId="0" xfId="0" applyFont="1" applyFill="1" applyAlignment="1">
      <alignment/>
    </xf>
    <xf numFmtId="0" fontId="26" fillId="2" borderId="5" xfId="0" applyFont="1" applyFill="1" applyBorder="1" applyAlignment="1" applyProtection="1">
      <alignment/>
      <protection locked="0"/>
    </xf>
    <xf numFmtId="0" fontId="30" fillId="6" borderId="0" xfId="0" applyFont="1" applyFill="1" applyAlignment="1" applyProtection="1">
      <alignment horizontal="center"/>
      <protection hidden="1" locked="0"/>
    </xf>
    <xf numFmtId="0" fontId="36" fillId="7" borderId="0" xfId="0" applyFont="1" applyFill="1" applyAlignment="1">
      <alignment/>
    </xf>
    <xf numFmtId="0" fontId="26" fillId="8" borderId="5" xfId="0" applyFont="1" applyFill="1" applyBorder="1" applyAlignment="1" applyProtection="1">
      <alignment/>
      <protection locked="0"/>
    </xf>
    <xf numFmtId="0" fontId="14" fillId="8" borderId="5" xfId="0" applyFont="1" applyFill="1" applyBorder="1" applyAlignment="1" applyProtection="1">
      <alignment/>
      <protection locked="0"/>
    </xf>
    <xf numFmtId="0" fontId="30" fillId="7" borderId="0" xfId="0" applyFont="1" applyFill="1" applyAlignment="1" applyProtection="1">
      <alignment horizontal="center"/>
      <protection hidden="1" locked="0"/>
    </xf>
    <xf numFmtId="0" fontId="6" fillId="3" borderId="0" xfId="0" applyFont="1" applyFill="1" applyAlignment="1" applyProtection="1">
      <alignment horizontal="center"/>
      <protection hidden="1" locked="0"/>
    </xf>
    <xf numFmtId="0" fontId="6" fillId="3" borderId="0" xfId="0" applyFont="1" applyFill="1" applyAlignment="1" applyProtection="1">
      <alignment/>
      <protection hidden="1" locked="0"/>
    </xf>
    <xf numFmtId="0" fontId="6" fillId="4" borderId="6" xfId="0" applyFont="1" applyFill="1" applyBorder="1" applyAlignment="1" applyProtection="1">
      <alignment horizontal="center" vertical="center"/>
      <protection hidden="1" locked="0"/>
    </xf>
    <xf numFmtId="0" fontId="6" fillId="4" borderId="7" xfId="0" applyFont="1" applyFill="1" applyBorder="1" applyAlignment="1" applyProtection="1">
      <alignment horizontal="center" vertical="center"/>
      <protection hidden="1" locked="0"/>
    </xf>
    <xf numFmtId="164" fontId="6" fillId="4" borderId="8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  <a:latin typeface="Arial Cyr"/>
                <a:ea typeface="Arial Cyr"/>
                <a:cs typeface="Arial Cyr"/>
              </a:rPr>
              <a:t>РЕЗУЛЬТАТЫ ТЕСТИРОВАНИЯ ПО ТЕМЕ "КОМПЬЮТЕР И ПО"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Архив!$B$7:$H$7</c:f>
              <c:strCache/>
            </c:strRef>
          </c:cat>
          <c:val>
            <c:numRef>
              <c:f>Архив!$B$8:$H$8</c:f>
              <c:numCache/>
            </c:numRef>
          </c:val>
        </c:ser>
        <c:axId val="23796519"/>
        <c:axId val="12842080"/>
      </c:bar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965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1104900</xdr:colOff>
      <xdr:row>14</xdr:row>
      <xdr:rowOff>66675</xdr:rowOff>
    </xdr:from>
    <xdr:to>
      <xdr:col>9</xdr:col>
      <xdr:colOff>1828800</xdr:colOff>
      <xdr:row>15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6705600" y="2295525"/>
          <a:ext cx="733425" cy="257175"/>
        </a:xfrm>
        <a:prstGeom prst="rect">
          <a:avLst/>
        </a:prstGeom>
        <a:solidFill>
          <a:srgbClr val="FF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95250</xdr:colOff>
      <xdr:row>10</xdr:row>
      <xdr:rowOff>123825</xdr:rowOff>
    </xdr:from>
    <xdr:to>
      <xdr:col>14</xdr:col>
      <xdr:colOff>590550</xdr:colOff>
      <xdr:row>24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7924800" y="1704975"/>
          <a:ext cx="25527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6</xdr:row>
      <xdr:rowOff>161925</xdr:rowOff>
    </xdr:from>
    <xdr:to>
      <xdr:col>13</xdr:col>
      <xdr:colOff>133350</xdr:colOff>
      <xdr:row>20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333500"/>
          <a:ext cx="34861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95250</xdr:rowOff>
    </xdr:from>
    <xdr:to>
      <xdr:col>9</xdr:col>
      <xdr:colOff>219075</xdr:colOff>
      <xdr:row>13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09600"/>
          <a:ext cx="22098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76200</xdr:rowOff>
    </xdr:from>
    <xdr:to>
      <xdr:col>7</xdr:col>
      <xdr:colOff>628650</xdr:colOff>
      <xdr:row>15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372100" y="752475"/>
          <a:ext cx="2667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</xdr:row>
      <xdr:rowOff>38100</xdr:rowOff>
    </xdr:from>
    <xdr:to>
      <xdr:col>9</xdr:col>
      <xdr:colOff>628650</xdr:colOff>
      <xdr:row>17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57225"/>
          <a:ext cx="28384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6</xdr:row>
      <xdr:rowOff>95250</xdr:rowOff>
    </xdr:from>
    <xdr:to>
      <xdr:col>12</xdr:col>
      <xdr:colOff>285750</xdr:colOff>
      <xdr:row>15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1228725"/>
          <a:ext cx="27908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133350</xdr:rowOff>
    </xdr:from>
    <xdr:to>
      <xdr:col>9</xdr:col>
      <xdr:colOff>571500</xdr:colOff>
      <xdr:row>21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6867525" y="790575"/>
          <a:ext cx="35528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8</xdr:col>
      <xdr:colOff>47625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704850" y="2114550"/>
        <a:ext cx="50196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4</xdr:row>
      <xdr:rowOff>257175</xdr:rowOff>
    </xdr:from>
    <xdr:to>
      <xdr:col>15</xdr:col>
      <xdr:colOff>76200</xdr:colOff>
      <xdr:row>23</xdr:row>
      <xdr:rowOff>152400</xdr:rowOff>
    </xdr:to>
    <xdr:grpSp>
      <xdr:nvGrpSpPr>
        <xdr:cNvPr id="2" name="Group 6"/>
        <xdr:cNvGrpSpPr>
          <a:grpSpLocks/>
        </xdr:cNvGrpSpPr>
      </xdr:nvGrpSpPr>
      <xdr:grpSpPr>
        <a:xfrm>
          <a:off x="5981700" y="866775"/>
          <a:ext cx="4572000" cy="3667125"/>
          <a:chOff x="556" y="91"/>
          <a:chExt cx="427" cy="385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02" y="91"/>
            <a:ext cx="281" cy="38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556" y="157"/>
            <a:ext cx="216" cy="187"/>
          </a:xfrm>
          <a:prstGeom prst="cloudCallout">
            <a:avLst>
              <a:gd name="adj1" fmla="val 63888"/>
              <a:gd name="adj2" fmla="val 47861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16" y="185"/>
            <a:ext cx="101" cy="1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3.00390625" style="0" customWidth="1"/>
    <col min="2" max="2" width="1.37890625" style="0" customWidth="1"/>
    <col min="3" max="3" width="6.875" style="0" customWidth="1"/>
    <col min="9" max="9" width="17.25390625" style="0" customWidth="1"/>
    <col min="10" max="10" width="24.625" style="0" customWidth="1"/>
    <col min="11" max="11" width="4.625" style="0" customWidth="1"/>
  </cols>
  <sheetData>
    <row r="1" spans="1:26" ht="6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25">
      <c r="A2" s="12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.2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3.25" customHeight="1">
      <c r="A4" s="8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" customHeight="1">
      <c r="A6" s="6"/>
      <c r="B6" s="6"/>
      <c r="C6" s="2"/>
      <c r="D6" s="2"/>
      <c r="E6" s="1"/>
      <c r="F6" s="1"/>
      <c r="G6" s="1"/>
      <c r="H6" s="1"/>
      <c r="I6" s="1"/>
      <c r="J6" s="1"/>
      <c r="K6" s="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6"/>
      <c r="B7" s="6"/>
      <c r="C7" s="13" t="s">
        <v>16</v>
      </c>
      <c r="D7" s="2"/>
      <c r="E7" s="1"/>
      <c r="F7" s="1"/>
      <c r="G7" s="1"/>
      <c r="H7" s="1"/>
      <c r="I7" s="1"/>
      <c r="J7" s="1"/>
      <c r="K7" s="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.5" customHeight="1" thickBot="1">
      <c r="A8" s="6"/>
      <c r="B8" s="6"/>
      <c r="C8" s="2"/>
      <c r="D8" s="2"/>
      <c r="E8" s="1"/>
      <c r="F8" s="1"/>
      <c r="G8" s="1"/>
      <c r="H8" s="1"/>
      <c r="I8" s="1"/>
      <c r="J8" s="1"/>
      <c r="K8" s="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9.5" thickBot="1" thickTop="1">
      <c r="A9" s="6"/>
      <c r="B9" s="6"/>
      <c r="C9" s="9" t="s">
        <v>9</v>
      </c>
      <c r="D9" s="3" t="s">
        <v>17</v>
      </c>
      <c r="E9" s="1"/>
      <c r="F9" s="1"/>
      <c r="G9" s="1"/>
      <c r="H9" s="1"/>
      <c r="I9" s="1"/>
      <c r="J9" s="52" t="s">
        <v>14</v>
      </c>
      <c r="K9" s="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" customHeight="1" thickBot="1" thickTop="1">
      <c r="A10" s="6"/>
      <c r="B10" s="6"/>
      <c r="C10" s="9"/>
      <c r="D10" s="3"/>
      <c r="E10" s="1"/>
      <c r="F10" s="1"/>
      <c r="G10" s="1"/>
      <c r="H10" s="1"/>
      <c r="I10" s="1"/>
      <c r="J10" s="5"/>
      <c r="K10" s="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9.5" thickBot="1" thickTop="1">
      <c r="A11" s="6"/>
      <c r="B11" s="6"/>
      <c r="C11" s="9" t="s">
        <v>1</v>
      </c>
      <c r="D11" s="3" t="s">
        <v>18</v>
      </c>
      <c r="E11" s="1"/>
      <c r="F11" s="1"/>
      <c r="G11" s="1"/>
      <c r="H11" s="1"/>
      <c r="I11" s="1"/>
      <c r="J11" s="52" t="s">
        <v>11</v>
      </c>
      <c r="K11" s="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.75" customHeight="1" thickTop="1">
      <c r="A12" s="6"/>
      <c r="B12" s="6"/>
      <c r="C12" s="10"/>
      <c r="D12" s="2"/>
      <c r="E12" s="1"/>
      <c r="F12" s="1"/>
      <c r="G12" s="1"/>
      <c r="H12" s="1"/>
      <c r="I12" s="1"/>
      <c r="J12" s="1"/>
      <c r="K12" s="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>
      <c r="A13" s="6"/>
      <c r="B13" s="6"/>
      <c r="C13" s="9" t="s">
        <v>5</v>
      </c>
      <c r="D13" s="3" t="s">
        <v>21</v>
      </c>
      <c r="E13" s="1"/>
      <c r="F13" s="1"/>
      <c r="G13" s="1"/>
      <c r="H13" s="1"/>
      <c r="I13" s="1"/>
      <c r="J13" s="1"/>
      <c r="K13" s="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6.75" customHeight="1">
      <c r="A14" s="6"/>
      <c r="B14" s="6"/>
      <c r="C14" s="9"/>
      <c r="D14" s="3"/>
      <c r="E14" s="1"/>
      <c r="F14" s="1"/>
      <c r="G14" s="1"/>
      <c r="H14" s="1"/>
      <c r="I14" s="1"/>
      <c r="J14" s="1"/>
      <c r="K14" s="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>
      <c r="A15" s="6"/>
      <c r="B15" s="6"/>
      <c r="C15" s="9" t="s">
        <v>7</v>
      </c>
      <c r="D15" s="3" t="s">
        <v>2</v>
      </c>
      <c r="E15" s="1"/>
      <c r="F15" s="1"/>
      <c r="G15" s="1"/>
      <c r="H15" s="1"/>
      <c r="I15" s="1"/>
      <c r="J15" s="1"/>
      <c r="K15" s="1"/>
      <c r="L15" s="11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>
      <c r="A16" s="6"/>
      <c r="B16" s="6"/>
      <c r="C16" s="9"/>
      <c r="D16" s="3" t="s">
        <v>3</v>
      </c>
      <c r="E16" s="1"/>
      <c r="F16" s="1"/>
      <c r="G16" s="1"/>
      <c r="H16" s="1"/>
      <c r="I16" s="1"/>
      <c r="J16" s="1"/>
      <c r="K16" s="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>
      <c r="A17" s="6"/>
      <c r="B17" s="6"/>
      <c r="C17" s="9"/>
      <c r="D17" s="3" t="s">
        <v>4</v>
      </c>
      <c r="E17" s="1"/>
      <c r="F17" s="1"/>
      <c r="G17" s="1"/>
      <c r="H17" s="1"/>
      <c r="I17" s="1"/>
      <c r="J17" s="1"/>
      <c r="K17" s="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6" customHeight="1">
      <c r="A18" s="6"/>
      <c r="B18" s="6"/>
      <c r="C18" s="9"/>
      <c r="D18" s="3"/>
      <c r="E18" s="1"/>
      <c r="F18" s="1"/>
      <c r="G18" s="1"/>
      <c r="H18" s="1"/>
      <c r="I18" s="1"/>
      <c r="J18" s="1"/>
      <c r="K18" s="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>
      <c r="A19" s="6"/>
      <c r="B19" s="6"/>
      <c r="C19" s="9" t="s">
        <v>10</v>
      </c>
      <c r="D19" s="3" t="s">
        <v>6</v>
      </c>
      <c r="E19" s="1"/>
      <c r="F19" s="1"/>
      <c r="G19" s="1"/>
      <c r="H19" s="1"/>
      <c r="I19" s="1"/>
      <c r="J19" s="1"/>
      <c r="K19" s="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.25" customHeight="1">
      <c r="A20" s="6"/>
      <c r="B20" s="6"/>
      <c r="C20" s="9"/>
      <c r="D20" s="3"/>
      <c r="E20" s="1"/>
      <c r="F20" s="1"/>
      <c r="G20" s="1"/>
      <c r="H20" s="1"/>
      <c r="I20" s="1"/>
      <c r="J20" s="1"/>
      <c r="K20" s="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>
      <c r="A21" s="6"/>
      <c r="B21" s="6"/>
      <c r="C21" s="9" t="s">
        <v>12</v>
      </c>
      <c r="D21" s="3" t="s">
        <v>8</v>
      </c>
      <c r="E21" s="1"/>
      <c r="F21" s="1"/>
      <c r="G21" s="1"/>
      <c r="H21" s="1"/>
      <c r="I21" s="1"/>
      <c r="J21" s="1"/>
      <c r="K21" s="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">
      <c r="A22" s="6"/>
      <c r="B22" s="6"/>
      <c r="C22" s="4"/>
      <c r="D22" s="3" t="s">
        <v>22</v>
      </c>
      <c r="E22" s="1"/>
      <c r="F22" s="1"/>
      <c r="G22" s="1"/>
      <c r="H22" s="1"/>
      <c r="I22" s="1"/>
      <c r="J22" s="1"/>
      <c r="K22" s="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.25" customHeight="1">
      <c r="A23" s="6"/>
      <c r="B23" s="6"/>
      <c r="C23" s="4"/>
      <c r="D23" s="3"/>
      <c r="E23" s="1"/>
      <c r="F23" s="1"/>
      <c r="G23" s="1"/>
      <c r="H23" s="1"/>
      <c r="I23" s="1"/>
      <c r="J23" s="1"/>
      <c r="K23" s="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>
      <c r="A24" s="6"/>
      <c r="B24" s="6"/>
      <c r="C24" s="9" t="s">
        <v>19</v>
      </c>
      <c r="D24" s="3" t="s">
        <v>24</v>
      </c>
      <c r="E24" s="1"/>
      <c r="F24" s="1"/>
      <c r="G24" s="1"/>
      <c r="H24" s="1"/>
      <c r="I24" s="1"/>
      <c r="J24" s="1"/>
      <c r="K24" s="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>
      <c r="A25" s="6"/>
      <c r="B25" s="6"/>
      <c r="C25" s="9"/>
      <c r="D25" s="3" t="s">
        <v>20</v>
      </c>
      <c r="E25" s="1"/>
      <c r="F25" s="1"/>
      <c r="G25" s="1"/>
      <c r="H25" s="1"/>
      <c r="I25" s="1"/>
      <c r="J25" s="1"/>
      <c r="K25" s="1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" customHeight="1">
      <c r="A26" s="6"/>
      <c r="B26" s="6"/>
      <c r="C26" s="1"/>
      <c r="D26" s="1"/>
      <c r="E26" s="1"/>
      <c r="F26" s="1"/>
      <c r="G26" s="1"/>
      <c r="H26" s="1"/>
      <c r="I26" s="1"/>
      <c r="J26" s="1"/>
      <c r="K26" s="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6"/>
      <c r="B28" s="6"/>
      <c r="C28" s="14" t="s">
        <v>23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</sheetData>
  <sheetProtection password="CF7A" sheet="1" objects="1" scenarios="1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B6" sqref="B6"/>
    </sheetView>
  </sheetViews>
  <sheetFormatPr defaultColWidth="9.00390625" defaultRowHeight="12.75"/>
  <cols>
    <col min="1" max="1" width="4.875" style="0" customWidth="1"/>
    <col min="2" max="2" width="30.625" style="0" customWidth="1"/>
    <col min="3" max="3" width="7.625" style="0" customWidth="1"/>
  </cols>
  <sheetData>
    <row r="1" spans="1:26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26.25">
      <c r="A2" s="30" t="s">
        <v>102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.75">
      <c r="A4" s="26" t="s">
        <v>0</v>
      </c>
      <c r="B4" s="27" t="s">
        <v>36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3.5" thickBot="1">
      <c r="A5" s="28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4.25" thickBot="1" thickTop="1">
      <c r="A6" s="28"/>
      <c r="B6" s="5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3.5" thickTop="1">
      <c r="A7" s="28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2.75">
      <c r="A8" s="26" t="s">
        <v>1</v>
      </c>
      <c r="B8" s="27" t="s">
        <v>37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3.5" thickBot="1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4.25" thickBot="1" thickTop="1">
      <c r="A10" s="26"/>
      <c r="B10" s="5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3.5" thickTop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>
      <c r="A12" s="26" t="s">
        <v>5</v>
      </c>
      <c r="B12" s="27" t="s">
        <v>38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3.5" thickBot="1">
      <c r="A13" s="2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4.25" thickBot="1" thickTop="1">
      <c r="A14" s="26"/>
      <c r="B14" s="5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3.5" thickTop="1">
      <c r="A15" s="2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2.75">
      <c r="A16" s="26" t="s">
        <v>7</v>
      </c>
      <c r="B16" s="27" t="s">
        <v>39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3.5" thickBot="1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4.25" thickBot="1" thickTop="1">
      <c r="A18" s="26"/>
      <c r="B18" s="5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3.5" thickTop="1">
      <c r="A19" s="26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2.75">
      <c r="A20" s="26" t="s">
        <v>10</v>
      </c>
      <c r="B20" s="27" t="s">
        <v>40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3.5" thickBot="1">
      <c r="A21" s="2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4.25" thickBot="1" thickTop="1">
      <c r="A22" s="26"/>
      <c r="B22" s="5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3.5" thickTop="1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>
      <c r="A24" s="26" t="s">
        <v>12</v>
      </c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3.5" thickBot="1">
      <c r="A25" s="26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4.25" thickBot="1" thickTop="1">
      <c r="A26" s="26"/>
      <c r="B26" s="5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3.5" thickTop="1">
      <c r="A27" s="26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>
      <c r="A28" s="26" t="s">
        <v>19</v>
      </c>
      <c r="B28" s="27" t="s">
        <v>42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3.5" thickBot="1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4.25" thickBot="1" thickTop="1">
      <c r="A30" s="25"/>
      <c r="B30" s="5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3.5" thickTop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>
      <c r="A32" s="26" t="s">
        <v>43</v>
      </c>
      <c r="B32" s="27" t="s">
        <v>44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3.5" thickBo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4.25" thickBot="1" thickTop="1">
      <c r="A34" s="25"/>
      <c r="B34" s="5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3.5" thickTop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>
      <c r="A36" s="26" t="s">
        <v>45</v>
      </c>
      <c r="B36" s="27" t="s">
        <v>46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3.5" thickBo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4.25" thickBot="1" thickTop="1">
      <c r="A38" s="25"/>
      <c r="B38" s="53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3.5" thickTop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>
      <c r="A40" s="26" t="s">
        <v>47</v>
      </c>
      <c r="B40" s="27" t="s">
        <v>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3.5" thickBo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4.25" thickBot="1" thickTop="1">
      <c r="A42" s="25"/>
      <c r="B42" s="5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3.5" thickTop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27.75">
      <c r="A44" s="25"/>
      <c r="B44" s="29" t="s">
        <v>97</v>
      </c>
      <c r="C44" s="54">
        <f>IF(AND(B6&lt;&gt;"",B10&lt;&gt;"",B14&lt;&gt;"",B18&lt;&gt;"",B22&lt;&gt;"",B26&lt;&gt;"",B30&lt;&gt;"",B34&lt;&gt;"",B38&lt;&gt;"",B42&lt;&gt;"",Формулы!B14=10),5,IF(AND(B6&lt;&gt;"",B10&lt;&gt;"",B14&lt;&gt;"",B18&lt;&gt;"",B22&lt;&gt;"",B26&lt;&gt;"",B30&lt;&gt;"",B34&lt;&gt;"",B38&lt;&gt;"",B42&lt;&gt;"",Формулы!B14&gt;=8),4,IF(AND(B6&lt;&gt;"",B10&lt;&gt;"",B14&lt;&gt;"",B18&lt;&gt;"",B22&lt;&gt;"",B26&lt;&gt;"",B30&lt;&gt;"",B34&lt;&gt;"",B38&lt;&gt;"",B42&lt;&gt;"",Формулы!B14&gt;=6),3,IF(AND(B6&lt;&gt;"",B10&lt;&gt;"",B14&lt;&gt;"",B18&lt;&gt;"",B22&lt;&gt;"",B26&lt;&gt;"",B30&lt;&gt;"",B34&lt;&gt;"",B38&lt;&gt;"",B42&lt;&gt;"",Формулы!B14&gt;0),2,""))))</f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</sheetData>
  <sheetProtection password="CF7A" sheet="1" objects="1" scenarios="1" selectLockedCells="1"/>
  <dataValidations count="9">
    <dataValidation type="list" allowBlank="1" showInputMessage="1" showErrorMessage="1" sqref="B30">
      <formula1>"а) системный блок,б) процессор,в) оперативная память,г) жесткий диск"</formula1>
    </dataValidation>
    <dataValidation type="list" allowBlank="1" showInputMessage="1" showErrorMessage="1" sqref="B6">
      <formula1>"а) в 40-е годы, б) в 60-е годы, в) в 70-е годы, г) в 80-е годы"</formula1>
    </dataValidation>
    <dataValidation type="list" allowBlank="1" showInputMessage="1" showErrorMessage="1" sqref="B10">
      <formula1>"а) в 50-е годы, б) в 60-е годы, в) в 90-е годы, г) в 80-е годы"</formula1>
    </dataValidation>
    <dataValidation type="list" allowBlank="1" showInputMessage="1" showErrorMessage="1" sqref="B14">
      <formula1>"а) знаками,  б) знаниями,  в) сообщениями,  г) информацией"</formula1>
    </dataValidation>
    <dataValidation type="list" allowBlank="1" showInputMessage="1" showErrorMessage="1" sqref="B18">
      <formula1>"а) в виде текста из учебника,б) в числовом виде,в) в двоичном компьютерном коде, г) в виде команд для компьютера"</formula1>
    </dataValidation>
    <dataValidation type="list" allowBlank="1" showInputMessage="1" showErrorMessage="1" sqref="B22">
      <formula1>"а) команд для компьютера,б) электрических импульсов,в) нулей и единиц,г) текстовых знаков"</formula1>
    </dataValidation>
    <dataValidation type="list" allowBlank="1" showInputMessage="1" showErrorMessage="1" sqref="B26">
      <formula1>"а) на CD-диске,б) на гибком диске,в) на жестком диске,г) в оперативной памяти"</formula1>
    </dataValidation>
    <dataValidation type="list" allowBlank="1" showInputMessage="1" showErrorMessage="1" sqref="B34 B38">
      <formula1>"а) английского на русский,б) компьютера на язык человека,в) букв на язык знаков,г) человека на язык компьютера"</formula1>
    </dataValidation>
    <dataValidation type="list" allowBlank="1" showInputMessage="1" showErrorMessage="1" sqref="B42">
      <formula1>"а) процессора,б) магистрали,в) винчестера,г) клавиатуры"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B6" sqref="B6"/>
    </sheetView>
  </sheetViews>
  <sheetFormatPr defaultColWidth="9.00390625" defaultRowHeight="12.75"/>
  <cols>
    <col min="1" max="1" width="4.75390625" style="0" customWidth="1"/>
    <col min="2" max="2" width="31.875" style="0" customWidth="1"/>
    <col min="3" max="3" width="8.00390625" style="0" customWidth="1"/>
  </cols>
  <sheetData>
    <row r="1" spans="1:26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27.75">
      <c r="A2" s="60" t="s">
        <v>103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2.75">
      <c r="A4" s="56" t="s">
        <v>0</v>
      </c>
      <c r="B4" s="57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3.5" thickBot="1">
      <c r="A5" s="58"/>
      <c r="B5" s="57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4.25" thickBot="1" thickTop="1">
      <c r="A6" s="58"/>
      <c r="B6" s="61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3.5" thickTop="1">
      <c r="A7" s="58"/>
      <c r="B7" s="57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2.75">
      <c r="A8" s="56" t="s">
        <v>1</v>
      </c>
      <c r="B8" s="57" t="s">
        <v>50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3.5" thickBot="1">
      <c r="A9" s="56"/>
      <c r="B9" s="57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4.25" thickBot="1" thickTop="1">
      <c r="A10" s="56"/>
      <c r="B10" s="6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3.5" thickTop="1">
      <c r="A11" s="56"/>
      <c r="B11" s="57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2.75">
      <c r="A12" s="56" t="s">
        <v>5</v>
      </c>
      <c r="B12" s="57" t="s">
        <v>51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3.5" thickBot="1">
      <c r="A13" s="56"/>
      <c r="B13" s="57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4.25" thickBot="1" thickTop="1">
      <c r="A14" s="56"/>
      <c r="B14" s="61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3.5" thickTop="1">
      <c r="A15" s="56"/>
      <c r="B15" s="57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2.75">
      <c r="A16" s="56" t="s">
        <v>7</v>
      </c>
      <c r="B16" s="57" t="s">
        <v>52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3.5" thickBot="1">
      <c r="A17" s="56"/>
      <c r="B17" s="5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4.25" thickBot="1" thickTop="1">
      <c r="A18" s="56"/>
      <c r="B18" s="61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3.5" thickTop="1">
      <c r="A19" s="56"/>
      <c r="B19" s="57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2.75">
      <c r="A20" s="56" t="s">
        <v>10</v>
      </c>
      <c r="B20" s="57" t="s">
        <v>53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3.5" thickBot="1">
      <c r="A21" s="56"/>
      <c r="B21" s="57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4.25" thickBot="1" thickTop="1">
      <c r="A22" s="56"/>
      <c r="B22" s="6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3.5" thickTop="1">
      <c r="A23" s="56"/>
      <c r="B23" s="57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2.75">
      <c r="A24" s="56" t="s">
        <v>12</v>
      </c>
      <c r="B24" s="57" t="s">
        <v>54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3.5" thickBot="1">
      <c r="A25" s="56"/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4.25" thickBot="1" thickTop="1">
      <c r="A26" s="56"/>
      <c r="B26" s="6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3.5" thickTop="1">
      <c r="A27" s="56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2.75">
      <c r="A28" s="56" t="s">
        <v>19</v>
      </c>
      <c r="B28" s="57" t="s">
        <v>57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3.5" thickBot="1">
      <c r="A29" s="58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4.25" thickBot="1" thickTop="1">
      <c r="A30" s="55"/>
      <c r="B30" s="61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3.5" thickTop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2.75">
      <c r="A32" s="56" t="s">
        <v>43</v>
      </c>
      <c r="B32" s="57" t="s">
        <v>58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3.5" thickBot="1">
      <c r="A33" s="58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4.25" thickBot="1" thickTop="1">
      <c r="A34" s="55"/>
      <c r="B34" s="61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3.5" thickTop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2.75">
      <c r="A36" s="56" t="s">
        <v>45</v>
      </c>
      <c r="B36" s="57" t="s">
        <v>59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3.5" thickBot="1">
      <c r="A37" s="58"/>
      <c r="B37" s="57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4.25" thickBot="1" thickTop="1">
      <c r="A38" s="55"/>
      <c r="B38" s="61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3.5" thickTop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2.75">
      <c r="A40" s="56" t="s">
        <v>47</v>
      </c>
      <c r="B40" s="57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3.5" thickBot="1">
      <c r="A41" s="58"/>
      <c r="B41" s="5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4.25" thickBot="1" thickTop="1">
      <c r="A42" s="55"/>
      <c r="B42" s="61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3.5" thickTop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2.75">
      <c r="A44" s="56" t="s">
        <v>55</v>
      </c>
      <c r="B44" s="57" t="s">
        <v>61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3.5" thickBot="1">
      <c r="A45" s="58"/>
      <c r="B45" s="57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4.25" thickBot="1" thickTop="1">
      <c r="A46" s="55"/>
      <c r="B46" s="61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3.5" thickTop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2.75">
      <c r="A48" s="56" t="s">
        <v>56</v>
      </c>
      <c r="B48" s="57" t="s">
        <v>62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3.5" thickBot="1">
      <c r="A49" s="58"/>
      <c r="B49" s="5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4.25" thickBot="1" thickTop="1">
      <c r="A50" s="55"/>
      <c r="B50" s="61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3.5" thickTop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27.75">
      <c r="A52" s="55"/>
      <c r="B52" s="59" t="s">
        <v>97</v>
      </c>
      <c r="C52" s="62">
        <f>IF(AND(B6&lt;&gt;"",B10&lt;&gt;"",B14&lt;&gt;"",B18&lt;&gt;"",B22&lt;&gt;"",B26&lt;&gt;"",B30&lt;&gt;"",B34&lt;&gt;"",B38&lt;&gt;"",B42&lt;&gt;"",B46&lt;&gt;"",B50&lt;&gt;"",Формулы!E16=12),5,IF(AND(B6&lt;&gt;"",B10&lt;&gt;"",B14&lt;&gt;"",B18&lt;&gt;"",B22&lt;&gt;"",B26&lt;&gt;"",B30&lt;&gt;"",B34&lt;&gt;"",B38&lt;&gt;"",B42&lt;&gt;"",B46&lt;&gt;"",B50&lt;&gt;"",Формулы!E16&gt;=10),4,IF(AND(B6&lt;&gt;"",B10&lt;&gt;"",B14&lt;&gt;"",B18&lt;&gt;"",B22&lt;&gt;"",B26&lt;&gt;"",B30&lt;&gt;"",B34&lt;&gt;"",B38&lt;&gt;"",B42&lt;&gt;"",B46&lt;&gt;"",B50&lt;&gt;"",Формулы!E16&gt;=7),3,IF(AND(B6&lt;&gt;"",B10&lt;&gt;"",B14&lt;&gt;"",B18&lt;&gt;"",B22&lt;&gt;"",B26&lt;&gt;"",B30&lt;&gt;"",B34&lt;&gt;"",B38&lt;&gt;"",B42&lt;&gt;"",B46&lt;&gt;"",B50&lt;&gt;"",Формулы!E16&gt;0),2,""))))</f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2.7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2.7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2.7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2.7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2.7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2.7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</sheetData>
  <sheetProtection password="CF7A" sheet="1" objects="1" scenarios="1" selectLockedCells="1"/>
  <dataValidations count="12">
    <dataValidation type="list" allowBlank="1" showInputMessage="1" showErrorMessage="1" sqref="B50">
      <formula1>"а) пониженной температуры,б) магнитных полей,в) загрязнений,г) света"</formula1>
    </dataValidation>
    <dataValidation type="list" allowBlank="1" showInputMessage="1" showErrorMessage="1" sqref="B6">
      <formula1>"а) системный блок,б) системная плата,в) процессор,г) оперативная память"</formula1>
    </dataValidation>
    <dataValidation type="list" allowBlank="1" showInputMessage="1" showErrorMessage="1" sqref="B10">
      <formula1>"а) полупроводниковую пластину,б) магистраль,в) жесткий диск,г) системную плату"</formula1>
    </dataValidation>
    <dataValidation type="list" allowBlank="1" showInputMessage="1" showErrorMessage="1" sqref="B14">
      <formula1>"а) контроллер,б) клавиатура,в) мышь,г) монитор"</formula1>
    </dataValidation>
    <dataValidation type="list" allowBlank="1" showInputMessage="1" showErrorMessage="1" sqref="B18">
      <formula1>"а) сканер,б) клавиатура,в) мышь,г) монитор"</formula1>
    </dataValidation>
    <dataValidation type="list" allowBlank="1" showInputMessage="1" showErrorMessage="1" sqref="B22">
      <formula1>"а) клавиатура,б) сканер,в) принтер,г) сенсорная панель"</formula1>
    </dataValidation>
    <dataValidation type="list" allowBlank="1" showInputMessage="1" showErrorMessage="1" sqref="B26">
      <formula1>"а) мышь,б) монитор,в) принтер, г) плоттер"</formula1>
    </dataValidation>
    <dataValidation type="list" allowBlank="1" showInputMessage="1" showErrorMessage="1" sqref="B30">
      <formula1>"а) на дискете,б) на жестком диске,в) в оперативной памяти,г) в долговременной памяти"</formula1>
    </dataValidation>
    <dataValidation type="list" allowBlank="1" showInputMessage="1" showErrorMessage="1" sqref="B34">
      <formula1>"а) в десятичной системе счисления,б) на английском языке,в) на русском языке,г) в двоичном коде"</formula1>
    </dataValidation>
    <dataValidation type="list" allowBlank="1" showInputMessage="1" showErrorMessage="1" sqref="B38">
      <formula1>"а) от экрана вперед, б) от экрана назад, в) от экрана вниз, г) от экрана вверх"</formula1>
    </dataValidation>
    <dataValidation type="list" allowBlank="1" showInputMessage="1" showErrorMessage="1" sqref="B42">
      <formula1>"а) пониженной температуры,б) перепадов атмосферного давления,в) света,г) ударов при установке"</formula1>
    </dataValidation>
    <dataValidation type="list" allowBlank="1" showInputMessage="1" showErrorMessage="1" sqref="B46">
      <formula1>"а) пониженной температуры,б) магнитных полей,в) света,г) перепадов атмосферного давления"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B6" sqref="B6"/>
    </sheetView>
  </sheetViews>
  <sheetFormatPr defaultColWidth="9.00390625" defaultRowHeight="12.75"/>
  <cols>
    <col min="1" max="1" width="4.75390625" style="0" customWidth="1"/>
    <col min="2" max="2" width="48.625" style="0" customWidth="1"/>
    <col min="3" max="3" width="7.87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.75">
      <c r="A2" s="34" t="s">
        <v>104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31" t="s">
        <v>0</v>
      </c>
      <c r="B4" s="32" t="s">
        <v>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thickBot="1">
      <c r="A5" s="31"/>
      <c r="B5" s="3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thickBot="1" thickTop="1">
      <c r="A6" s="31"/>
      <c r="B6" s="6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thickTop="1">
      <c r="A7" s="31"/>
      <c r="B7" s="3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31" t="s">
        <v>1</v>
      </c>
      <c r="B8" s="32" t="s">
        <v>64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thickBot="1">
      <c r="A9" s="31"/>
      <c r="B9" s="3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thickBot="1" thickTop="1">
      <c r="A10" s="31"/>
      <c r="B10" s="6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thickTop="1">
      <c r="A11" s="31"/>
      <c r="B11" s="3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31" t="s">
        <v>5</v>
      </c>
      <c r="B12" s="32" t="s">
        <v>65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thickBot="1">
      <c r="A13" s="31"/>
      <c r="B13" s="3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thickBot="1" thickTop="1">
      <c r="A14" s="31"/>
      <c r="B14" s="6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thickTop="1">
      <c r="A15" s="31"/>
      <c r="B15" s="3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31" t="s">
        <v>7</v>
      </c>
      <c r="B16" s="32" t="s">
        <v>66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thickBot="1">
      <c r="A17" s="31"/>
      <c r="B17" s="3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thickBot="1" thickTop="1">
      <c r="A18" s="31"/>
      <c r="B18" s="6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thickTop="1">
      <c r="A19" s="31"/>
      <c r="B19" s="3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31" t="s">
        <v>10</v>
      </c>
      <c r="B20" s="32" t="s">
        <v>67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thickBot="1">
      <c r="A21" s="31"/>
      <c r="B21" s="3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thickBot="1" thickTop="1">
      <c r="A22" s="31"/>
      <c r="B22" s="6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thickTop="1">
      <c r="A23" s="31"/>
      <c r="B23" s="3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31" t="s">
        <v>12</v>
      </c>
      <c r="B24" s="32" t="s">
        <v>68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thickBot="1">
      <c r="A25" s="31"/>
      <c r="B25" s="3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thickBot="1" thickTop="1">
      <c r="A26" s="31"/>
      <c r="B26" s="6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thickTop="1">
      <c r="A27" s="31"/>
      <c r="B27" s="3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31" t="s">
        <v>19</v>
      </c>
      <c r="B28" s="32" t="s">
        <v>69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thickBot="1">
      <c r="A29" s="31"/>
      <c r="B29" s="3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thickBot="1" thickTop="1">
      <c r="A30" s="31"/>
      <c r="B30" s="6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thickTop="1">
      <c r="A31" s="31"/>
      <c r="B31" s="3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31" t="s">
        <v>43</v>
      </c>
      <c r="B32" s="32" t="s">
        <v>70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thickBot="1">
      <c r="A33" s="31"/>
      <c r="B33" s="3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thickBot="1" thickTop="1">
      <c r="A34" s="31"/>
      <c r="B34" s="6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thickTop="1">
      <c r="A35" s="31"/>
      <c r="B35" s="3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31" t="s">
        <v>45</v>
      </c>
      <c r="B36" s="32" t="s">
        <v>71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thickBot="1">
      <c r="A37" s="31"/>
      <c r="B37" s="3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thickBot="1" thickTop="1">
      <c r="A38" s="31"/>
      <c r="B38" s="6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thickTop="1">
      <c r="A39" s="31"/>
      <c r="B39" s="3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31" t="s">
        <v>47</v>
      </c>
      <c r="B40" s="32" t="s">
        <v>72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thickBot="1">
      <c r="A41" s="31"/>
      <c r="B41" s="3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thickBot="1" thickTop="1">
      <c r="A42" s="31"/>
      <c r="B42" s="6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thickTop="1">
      <c r="A43" s="31"/>
      <c r="B43" s="3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31" t="s">
        <v>55</v>
      </c>
      <c r="B44" s="32" t="s">
        <v>75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thickBot="1">
      <c r="A45" s="31"/>
      <c r="B45" s="3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thickBot="1" thickTop="1">
      <c r="A46" s="31"/>
      <c r="B46" s="6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thickTop="1">
      <c r="A47" s="31"/>
      <c r="B47" s="3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31" t="s">
        <v>56</v>
      </c>
      <c r="B48" s="32" t="s">
        <v>76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thickBot="1">
      <c r="A49" s="31"/>
      <c r="B49" s="3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thickBot="1" thickTop="1">
      <c r="A50" s="31"/>
      <c r="B50" s="6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thickTop="1">
      <c r="A51" s="31"/>
      <c r="B51" s="3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.75">
      <c r="A52" s="31"/>
      <c r="B52" s="33" t="s">
        <v>97</v>
      </c>
      <c r="C52" s="64">
        <f>IF(AND(B6&lt;&gt;"",B10&lt;&gt;"",B14&lt;&gt;"",B18&lt;&gt;"",B22&lt;&gt;"",B26&lt;&gt;"",B30&lt;&gt;"",B34&lt;&gt;"",B38&lt;&gt;"",B42&lt;&gt;"",B46&lt;&gt;"",B50&lt;&gt;"",Формулы!H16=12),5,IF(AND(B6&lt;&gt;"",B10&lt;&gt;"",B14&lt;&gt;"",B18&lt;&gt;"",B22&lt;&gt;"",B26&lt;&gt;"",B30&lt;&gt;"",B34&lt;&gt;"",B38&lt;&gt;"",B42&lt;&gt;"",B46&lt;&gt;"",B50&lt;&gt;"",Формулы!H16&gt;=10),4,IF(AND(B6&lt;&gt;"",B10&lt;&gt;"",B14&lt;&gt;"",B18&lt;&gt;"",B22&lt;&gt;"",B26&lt;&gt;"",B30&lt;&gt;"",B34&lt;&gt;"",B38&lt;&gt;"",B42&lt;&gt;"",B46&lt;&gt;"",B50&lt;&gt;"",Формулы!H16&gt;=7),3,IF(AND(B6&lt;&gt;"",B10&lt;&gt;"",B14&lt;&gt;"",B18&lt;&gt;"",B22&lt;&gt;"",B26&lt;&gt;"",B30&lt;&gt;"",B34&lt;&gt;"",B38&lt;&gt;"",B42&lt;&gt;"",B46&lt;&gt;"",B50&lt;&gt;"",Формулы!H16&gt;0),2,""))))</f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31"/>
      <c r="B53" s="3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3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3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</sheetData>
  <sheetProtection password="CF7A" sheet="1" objects="1" scenarios="1" selectLockedCells="1"/>
  <dataValidations count="10">
    <dataValidation type="list" allowBlank="1" showInputMessage="1" showErrorMessage="1" sqref="B30 B34 B38">
      <formula1>"а) архивацией файлов,б) дефрагментацией дисков,в) форматированием дисков,г) перемещением файлов"</formula1>
    </dataValidation>
    <dataValidation type="list" allowBlank="1" showInputMessage="1" showErrorMessage="1" sqref="B6">
      <formula1>"а) единица измерения информации, б) программа или данные на диске, имеющие имя, в) программа в оперативной памяти, г) текст, распечатанный на принтере"</formula1>
    </dataValidation>
    <dataValidation type="list" allowBlank="1" showInputMessage="1" showErrorMessage="1" sqref="B10">
      <formula1>"а) стираются файлы,б) стираются файлы и каталог,в) производится разметка диска,г) стирается каталог диска"</formula1>
    </dataValidation>
    <dataValidation type="list" allowBlank="1" showInputMessage="1" showErrorMessage="1" sqref="B14">
      <formula1>"а) имя файла,б) папка, в которой он хранится,в) пользователь,г) расширение"</formula1>
    </dataValidation>
    <dataValidation type="list" allowBlank="1" showInputMessage="1" showErrorMessage="1" sqref="B18">
      <formula1>"а) папка с линейной последовательностью имен файлов,б) система вложенных папок,в) большое количество папок,г) большое количество файлов"</formula1>
    </dataValidation>
    <dataValidation type="list" allowBlank="1" showInputMessage="1" showErrorMessage="1" sqref="B22">
      <formula1>"а) DOC,   б) C:\DOC\PROBA.TXT,   в) PROBA.TXT,   г) TXT"</formula1>
    </dataValidation>
    <dataValidation type="list" allowBlank="1" showInputMessage="1" showErrorMessage="1" sqref="B26">
      <formula1>"а) DOC,   б) C:\DOC\PROBA.TXT,   в) DOC\PROBA.TXT,   г) TXT"</formula1>
    </dataValidation>
    <dataValidation type="list" allowBlank="1" showInputMessage="1" showErrorMessage="1" sqref="B42">
      <formula1>"а) 512 байт,б) 18 секторов,в) 1 бит,г) 80 дорожек"</formula1>
    </dataValidation>
    <dataValidation type="list" allowBlank="1" showInputMessage="1" showErrorMessage="1" sqref="B46">
      <formula1>"а) Рабочий стол, б) Мой компьютер,  в) Мои документы, г) Сетевое окружение"</formula1>
    </dataValidation>
    <dataValidation type="list" allowBlank="1" showInputMessage="1" showErrorMessage="1" sqref="B50">
      <formula1>"а) если они имеют разный объем, б) если они созданы в разные дни, в) если они созданы в различное время суток, г) если они хранятся в разных папках"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9"/>
  <sheetViews>
    <sheetView workbookViewId="0" topLeftCell="A1">
      <selection activeCell="B6" sqref="B6"/>
    </sheetView>
  </sheetViews>
  <sheetFormatPr defaultColWidth="9.00390625" defaultRowHeight="12.75"/>
  <cols>
    <col min="1" max="1" width="4.375" style="0" customWidth="1"/>
    <col min="2" max="2" width="52.125" style="0" customWidth="1"/>
    <col min="3" max="3" width="7.375" style="0" customWidth="1"/>
  </cols>
  <sheetData>
    <row r="1" spans="1:2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3.25">
      <c r="A2" s="35" t="s">
        <v>105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>
      <c r="A4" s="36" t="s">
        <v>0</v>
      </c>
      <c r="B4" s="37" t="s">
        <v>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3.5" thickBot="1">
      <c r="A5" s="38"/>
      <c r="B5" s="3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thickBot="1" thickTop="1">
      <c r="A6" s="38"/>
      <c r="B6" s="6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thickTop="1">
      <c r="A7" s="38"/>
      <c r="B7" s="3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>
      <c r="A8" s="36" t="s">
        <v>1</v>
      </c>
      <c r="B8" s="37" t="s">
        <v>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thickBot="1">
      <c r="A9" s="36"/>
      <c r="B9" s="3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4.25" thickBot="1" thickTop="1">
      <c r="A10" s="36"/>
      <c r="B10" s="6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3.5" thickTop="1">
      <c r="A11" s="36"/>
      <c r="B11" s="3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>
      <c r="A12" s="36" t="s">
        <v>5</v>
      </c>
      <c r="B12" s="37" t="s">
        <v>77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3.5" thickBot="1">
      <c r="A13" s="36"/>
      <c r="B13" s="3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 thickBot="1" thickTop="1">
      <c r="A14" s="36"/>
      <c r="B14" s="6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.5" thickTop="1">
      <c r="A15" s="36"/>
      <c r="B15" s="3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36" t="s">
        <v>7</v>
      </c>
      <c r="B16" s="37" t="s">
        <v>79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 thickBot="1">
      <c r="A17" s="36"/>
      <c r="B17" s="3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 thickBot="1" thickTop="1">
      <c r="A18" s="36"/>
      <c r="B18" s="6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5" thickTop="1">
      <c r="A19" s="36"/>
      <c r="B19" s="3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>
      <c r="A20" s="36" t="s">
        <v>10</v>
      </c>
      <c r="B20" s="37" t="s">
        <v>78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5" thickBot="1">
      <c r="A21" s="36"/>
      <c r="B21" s="3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 thickBot="1" thickTop="1">
      <c r="A22" s="36"/>
      <c r="B22" s="6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5" thickTop="1">
      <c r="A23" s="36"/>
      <c r="B23" s="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36" t="s">
        <v>12</v>
      </c>
      <c r="B24" s="37" t="s">
        <v>80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5" thickBot="1">
      <c r="A25" s="36"/>
      <c r="B25" s="3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 thickBot="1" thickTop="1">
      <c r="A26" s="36"/>
      <c r="B26" s="6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 thickTop="1">
      <c r="A27" s="36"/>
      <c r="B27" s="3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36" t="s">
        <v>19</v>
      </c>
      <c r="B28" s="37" t="s">
        <v>81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 thickBot="1">
      <c r="A29" s="38"/>
      <c r="B29" s="3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 thickBot="1" thickTop="1">
      <c r="A30" s="6"/>
      <c r="B30" s="6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 thickTop="1">
      <c r="A31" s="6"/>
      <c r="B31" s="3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6" t="s">
        <v>43</v>
      </c>
      <c r="B32" s="37" t="s">
        <v>101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5" thickBot="1">
      <c r="A33" s="6"/>
      <c r="B33" s="3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thickBot="1" thickTop="1">
      <c r="A34" s="6"/>
      <c r="B34" s="6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 thickTop="1">
      <c r="A35" s="6"/>
      <c r="B35" s="3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7.75">
      <c r="A36" s="6"/>
      <c r="B36" s="39" t="s">
        <v>97</v>
      </c>
      <c r="C36" s="65">
        <f>IF(AND(B6&lt;&gt;"",B10&lt;&gt;"",B14&lt;&gt;"",B18&lt;&gt;"",B22&lt;&gt;"",B26&lt;&gt;"",B30&lt;&gt;"",B34&lt;&gt;"",Формулы!K12=8),5,IF(AND(B6&lt;&gt;"",B10&lt;&gt;"",B14&lt;&gt;"",B18&lt;&gt;"",B22&lt;&gt;"",B26&lt;&gt;"",B30&lt;&gt;"",B34&lt;&gt;"",Формулы!K12&gt;=6),4,IF(AND(B6&lt;&gt;"",B10&lt;&gt;"",B14&lt;&gt;"",B18&lt;&gt;"",B22&lt;&gt;"",B26&lt;&gt;"",B30&lt;&gt;"",B34&lt;&gt;"",Формулы!K12&gt;=4),3,IF(AND(B6&lt;&gt;"",B10&lt;&gt;"",B14&lt;&gt;"",B18&lt;&gt;"",B22&lt;&gt;"",B26&lt;&gt;"",B30&lt;&gt;"",B34&lt;&gt;"",Формулы!K12&gt;0),2,""))))</f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3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3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3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3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3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3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3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B44" s="3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3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3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3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3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6"/>
      <c r="B49" s="3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6"/>
      <c r="B50" s="3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>
      <c r="A51" s="6"/>
      <c r="B51" s="3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>
      <c r="A52" s="6"/>
      <c r="B52" s="3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>
      <c r="A53" s="6"/>
      <c r="B53" s="3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>
      <c r="A54" s="6"/>
      <c r="B54" s="3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>
      <c r="A55" s="6"/>
      <c r="B55" s="3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>
      <c r="A56" s="6"/>
      <c r="B56" s="3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>
      <c r="A57" s="6"/>
      <c r="B57" s="3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>
      <c r="A58" s="6"/>
      <c r="B58" s="3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>
      <c r="A59" s="6"/>
      <c r="B59" s="3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>
      <c r="A60" s="6"/>
      <c r="B60" s="3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>
      <c r="A61" s="6"/>
      <c r="B61" s="3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>
      <c r="A62" s="6"/>
      <c r="B62" s="3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>
      <c r="A63" s="6"/>
      <c r="B63" s="3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>
      <c r="A64" s="6"/>
      <c r="B64" s="3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>
      <c r="A65" s="6"/>
      <c r="B65" s="3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</sheetData>
  <sheetProtection password="CF7A" sheet="1" objects="1" scenarios="1" selectLockedCells="1"/>
  <dataValidations count="8">
    <dataValidation type="list" allowBlank="1" showInputMessage="1" showErrorMessage="1" sqref="B30">
      <formula1>"а) на гибком диске,б) на жестком диске,в) на CD-диске,г) в оперативной памяти"</formula1>
    </dataValidation>
    <dataValidation type="list" allowBlank="1" showInputMessage="1" showErrorMessage="1" sqref="B6">
      <formula1>"а) программы для управления базами данных, б) антивирусная программа, в) программы, управляющие работой компьютера, г) система программирования"</formula1>
    </dataValidation>
    <dataValidation type="list" allowBlank="1" showInputMessage="1" showErrorMessage="1" sqref="B10">
      <formula1>"а) с гибкого диска на жесткий диск,б) с CD-диска на жесткий диск,в) с диска в оперативную память,г) из оперативной памяти на диск"</formula1>
    </dataValidation>
    <dataValidation type="list" allowBlank="1" showInputMessage="1" showErrorMessage="1" sqref="B14">
      <formula1>"а) устройство компьютера, б) вирус, в) антивирусная программа,  г) программа, обеспечивающая работу устройства компьютера"</formula1>
    </dataValidation>
    <dataValidation type="list" allowBlank="1" showInputMessage="1" showErrorMessage="1" sqref="B22">
      <formula1>"а) калькулятор, Paint, Блокнот, б) блокнот, калькулятор, Paint, Word, в) блокнот, калькулятор, Excel, г) Word, Excel, Access, PowerPoint"</formula1>
    </dataValidation>
    <dataValidation type="list" allowBlank="1" showInputMessage="1" showErrorMessage="1" sqref="B18">
      <formula1>"а) программа для обработки информации без знания программирования,б) программа для обеспечения работы устройства компьютера,в) операционная система,г) система программирования"</formula1>
    </dataValidation>
    <dataValidation type="list" allowBlank="1" showInputMessage="1" showErrorMessage="1" sqref="B26">
      <formula1>"а) хранения важных файлов,б) систематизации файлов,в) лечения компьютера от вирусов,г) загрузки операционной системы"</formula1>
    </dataValidation>
    <dataValidation type="list" allowBlank="1" showInputMessage="1" showErrorMessage="1" sqref="B34">
      <formula1>"а) числовой информации,б) текстовой информации,в) рисунков и фотографий,г) звуковой информации"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39.625" style="0" customWidth="1"/>
    <col min="3" max="3" width="7.375" style="0" customWidth="1"/>
  </cols>
  <sheetData>
    <row r="1" spans="1:26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23.25">
      <c r="A2" s="66" t="s">
        <v>106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>
      <c r="A4" s="41" t="s">
        <v>0</v>
      </c>
      <c r="B4" s="42" t="s">
        <v>82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3.5" thickBot="1">
      <c r="A5" s="43"/>
      <c r="B5" s="4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thickBot="1" thickTop="1">
      <c r="A6" s="43"/>
      <c r="B6" s="6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3.5" thickTop="1">
      <c r="A7" s="43"/>
      <c r="B7" s="42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2.75">
      <c r="A8" s="41" t="s">
        <v>1</v>
      </c>
      <c r="B8" s="42" t="s">
        <v>83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3.5" thickBot="1">
      <c r="A9" s="41"/>
      <c r="B9" s="42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thickBot="1" thickTop="1">
      <c r="A10" s="41"/>
      <c r="B10" s="6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3.5" thickTop="1">
      <c r="A11" s="41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2.75">
      <c r="A12" s="41" t="s">
        <v>5</v>
      </c>
      <c r="B12" s="42" t="s">
        <v>84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3.5" thickBot="1">
      <c r="A13" s="41"/>
      <c r="B13" s="4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4.25" thickBot="1" thickTop="1">
      <c r="A14" s="41"/>
      <c r="B14" s="67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3.5" thickTop="1">
      <c r="A15" s="41"/>
      <c r="B15" s="4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2.75">
      <c r="A16" s="41" t="s">
        <v>7</v>
      </c>
      <c r="B16" s="42" t="s">
        <v>85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3.5" thickBot="1">
      <c r="A17" s="41"/>
      <c r="B17" s="4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25" thickBot="1" thickTop="1">
      <c r="A18" s="41"/>
      <c r="B18" s="67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3.5" thickTop="1">
      <c r="A19" s="41"/>
      <c r="B19" s="4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2.75">
      <c r="A20" s="41" t="s">
        <v>10</v>
      </c>
      <c r="B20" s="42" t="s">
        <v>86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3.5" thickBot="1">
      <c r="A21" s="41"/>
      <c r="B21" s="4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25" thickBot="1" thickTop="1">
      <c r="A22" s="41"/>
      <c r="B22" s="6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3.5" thickTop="1">
      <c r="A23" s="41"/>
      <c r="B23" s="4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2.75">
      <c r="A24" s="41" t="s">
        <v>12</v>
      </c>
      <c r="B24" s="42" t="s">
        <v>87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3.5" thickBot="1">
      <c r="A25" s="41"/>
      <c r="B25" s="4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4.25" thickBot="1" thickTop="1">
      <c r="A26" s="41"/>
      <c r="B26" s="67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3.5" thickTop="1">
      <c r="A27" s="41"/>
      <c r="B27" s="4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>
      <c r="A28" s="41" t="s">
        <v>19</v>
      </c>
      <c r="B28" s="42" t="s">
        <v>88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3.5" thickBot="1">
      <c r="A29" s="43"/>
      <c r="B29" s="4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4.25" thickBot="1" thickTop="1">
      <c r="A30" s="40"/>
      <c r="B30" s="6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3.5" thickTop="1">
      <c r="A31" s="40"/>
      <c r="B31" s="4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>
      <c r="A32" s="41" t="s">
        <v>43</v>
      </c>
      <c r="B32" s="42" t="s">
        <v>89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3.5" thickBot="1">
      <c r="A33" s="40"/>
      <c r="B33" s="4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4.25" thickBot="1" thickTop="1">
      <c r="A34" s="40"/>
      <c r="B34" s="67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3.5" thickTop="1">
      <c r="A35" s="40"/>
      <c r="B35" s="4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27.75">
      <c r="A36" s="40"/>
      <c r="B36" s="44" t="s">
        <v>97</v>
      </c>
      <c r="C36" s="68">
        <f>IF(AND(B6&lt;&gt;"",B10&lt;&gt;"",B14&lt;&gt;"",B18&lt;&gt;"",B22&lt;&gt;"",B26&lt;&gt;"",B30&lt;&gt;"",B34&lt;&gt;"",Формулы!N12=8),5,IF(AND(B6&lt;&gt;"",B10&lt;&gt;"",B14&lt;&gt;"",B18&lt;&gt;"",B22&lt;&gt;"",B26&lt;&gt;"",B30&lt;&gt;"",B34&lt;&gt;"",Формулы!N12&gt;=6),4,IF(AND(B6&lt;&gt;"",B10&lt;&gt;"",B14&lt;&gt;"",B18&lt;&gt;"",B22&lt;&gt;"",B26&lt;&gt;"",B30&lt;&gt;"",B34&lt;&gt;"",Формулы!N12&gt;=4),3,IF(AND(B6&lt;&gt;"",B10&lt;&gt;"",B14&lt;&gt;"",B18&lt;&gt;"",B22&lt;&gt;"",B26&lt;&gt;"",B30&lt;&gt;"",B34&lt;&gt;"",Формулы!N12&gt;0),2,""))))</f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>
      <c r="A37" s="40"/>
      <c r="B37" s="4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>
      <c r="A38" s="40"/>
      <c r="B38" s="4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>
      <c r="A39" s="40"/>
      <c r="B39" s="4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>
      <c r="A40" s="40"/>
      <c r="B40" s="4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>
      <c r="A41" s="40"/>
      <c r="B41" s="4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>
      <c r="A42" s="40"/>
      <c r="B42" s="42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>
      <c r="A43" s="40"/>
      <c r="B43" s="4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>
      <c r="A44" s="40"/>
      <c r="B44" s="42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>
      <c r="A45" s="40"/>
      <c r="B45" s="4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>
      <c r="A46" s="40"/>
      <c r="B46" s="4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>
      <c r="A47" s="40"/>
      <c r="B47" s="4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>
      <c r="A48" s="40"/>
      <c r="B48" s="4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>
      <c r="A49" s="40"/>
      <c r="B49" s="4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>
      <c r="A50" s="40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>
      <c r="A51" s="40"/>
      <c r="B51" s="4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>
      <c r="A52" s="40"/>
      <c r="B52" s="4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>
      <c r="A53" s="40"/>
      <c r="B53" s="4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>
      <c r="A54" s="40"/>
      <c r="B54" s="4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>
      <c r="A55" s="40"/>
      <c r="B55" s="4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>
      <c r="A56" s="40"/>
      <c r="B56" s="42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>
      <c r="A57" s="40"/>
      <c r="B57" s="4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>
      <c r="A58" s="40"/>
      <c r="B58" s="4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>
      <c r="A59" s="40"/>
      <c r="B59" s="42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2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>
      <c r="A61" s="40"/>
      <c r="B61" s="42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>
      <c r="A62" s="40"/>
      <c r="B62" s="42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40"/>
      <c r="B63" s="42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40"/>
      <c r="B64" s="42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40"/>
      <c r="B65" s="42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</sheetData>
  <sheetProtection password="CF7A" sheet="1" objects="1" scenarios="1" selectLockedCells="1"/>
  <dataValidations count="8">
    <dataValidation type="list" allowBlank="1" showInputMessage="1" showErrorMessage="1" sqref="B30">
      <formula1>"а) раскрывающийся список,б) контекстное меню,в) рабочая область,г) заголовок окна"</formula1>
    </dataValidation>
    <dataValidation type="list" allowBlank="1" showInputMessage="1" showErrorMessage="1" sqref="B6">
      <formula1>"а) совокупность окон и диалоговых панелей,б) программу для обработки графической информации,в) рисунок, созданный в программе Paint,г) систему папок и файлов"</formula1>
    </dataValidation>
    <dataValidation type="list" allowBlank="1" showInputMessage="1" showErrorMessage="1" sqref="B10">
      <formula1>"а) корневого каталога диска,б) Мой компьютер,в) Сетевое окружение,г) Рабочий стол"</formula1>
    </dataValidation>
    <dataValidation type="list" allowBlank="1" showInputMessage="1" showErrorMessage="1" sqref="B14">
      <formula1>"а) строка меню, б) строка заголовка,  в) панель инструментов, г) строка состояния"</formula1>
    </dataValidation>
    <dataValidation type="list" allowBlank="1" showInputMessage="1" showErrorMessage="1" sqref="B18">
      <formula1>"а) кнопка свертывания окна, б) кнопка закрытия окна, в) линейки прокрутки, г) строка состояния"</formula1>
    </dataValidation>
    <dataValidation type="list" allowBlank="1" showInputMessage="1" showErrorMessage="1" sqref="B22">
      <formula1>"а) рабочая область,б) строка меню,в) панель инструментов,г) строка состояния"</formula1>
    </dataValidation>
    <dataValidation type="list" allowBlank="1" showInputMessage="1" showErrorMessage="1" sqref="B26">
      <formula1>"а) кнопка,б) счетчик,в) флажок,г) переключатель"</formula1>
    </dataValidation>
    <dataValidation type="list" allowBlank="1" showInputMessage="1" showErrorMessage="1" sqref="B34">
      <formula1>"а) полосу прокрутки,б) панель инструментов,в) заголовок окна,г) границы окна"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B6" sqref="B6"/>
    </sheetView>
  </sheetViews>
  <sheetFormatPr defaultColWidth="9.00390625" defaultRowHeight="12.75"/>
  <cols>
    <col min="1" max="1" width="5.875" style="0" customWidth="1"/>
    <col min="2" max="2" width="62.25390625" style="0" customWidth="1"/>
    <col min="3" max="3" width="7.125" style="0" customWidth="1"/>
  </cols>
  <sheetData>
    <row r="1" spans="1:26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26.25">
      <c r="A2" s="69" t="s">
        <v>107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1:26" ht="12.75">
      <c r="A4" s="46" t="s">
        <v>0</v>
      </c>
      <c r="B4" s="47" t="s">
        <v>90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 thickBot="1">
      <c r="A5" s="48"/>
      <c r="B5" s="4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4.25" thickBot="1" thickTop="1">
      <c r="A6" s="48"/>
      <c r="B6" s="70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3.5" thickTop="1">
      <c r="A7" s="48"/>
      <c r="B7" s="4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2.75">
      <c r="A8" s="46" t="s">
        <v>1</v>
      </c>
      <c r="B8" s="50" t="s">
        <v>91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3.5" thickBot="1">
      <c r="A9" s="46"/>
      <c r="B9" s="50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4.25" thickBot="1" thickTop="1">
      <c r="A10" s="46"/>
      <c r="B10" s="71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3.5" thickTop="1">
      <c r="A11" s="46"/>
      <c r="B11" s="5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2.75">
      <c r="A12" s="46" t="s">
        <v>5</v>
      </c>
      <c r="B12" s="50" t="s">
        <v>92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 thickBot="1">
      <c r="A13" s="46"/>
      <c r="B13" s="50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4.25" thickBot="1" thickTop="1">
      <c r="A14" s="46"/>
      <c r="B14" s="7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 thickTop="1">
      <c r="A15" s="46"/>
      <c r="B15" s="5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2.75">
      <c r="A16" s="46" t="s">
        <v>7</v>
      </c>
      <c r="B16" s="50" t="s">
        <v>93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 thickBot="1">
      <c r="A17" s="46"/>
      <c r="B17" s="50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4.25" thickBot="1" thickTop="1">
      <c r="A18" s="46"/>
      <c r="B18" s="71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 thickTop="1">
      <c r="A19" s="46"/>
      <c r="B19" s="5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2.75">
      <c r="A20" s="46" t="s">
        <v>10</v>
      </c>
      <c r="B20" s="50" t="s">
        <v>94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 thickBot="1">
      <c r="A21" s="46"/>
      <c r="B21" s="50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4.25" thickBot="1" thickTop="1">
      <c r="A22" s="46"/>
      <c r="B22" s="71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 thickTop="1">
      <c r="A23" s="46"/>
      <c r="B23" s="5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2.75">
      <c r="A24" s="46" t="s">
        <v>12</v>
      </c>
      <c r="B24" s="50" t="s">
        <v>95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 thickBot="1">
      <c r="A25" s="46"/>
      <c r="B25" s="50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4.25" thickBot="1" thickTop="1">
      <c r="A26" s="46"/>
      <c r="B26" s="71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3.5" thickTop="1">
      <c r="A27" s="46"/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2.75">
      <c r="A28" s="46" t="s">
        <v>19</v>
      </c>
      <c r="B28" s="47" t="s">
        <v>96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3.5" thickBot="1">
      <c r="A29" s="48"/>
      <c r="B29" s="47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4.25" thickBot="1" thickTop="1">
      <c r="A30" s="45"/>
      <c r="B30" s="70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3.5" thickTop="1">
      <c r="A31" s="45"/>
      <c r="B31" s="5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27.75">
      <c r="A32" s="45"/>
      <c r="B32" s="51" t="s">
        <v>97</v>
      </c>
      <c r="C32" s="72">
        <f>IF(AND(B6&lt;&gt;"",B10&lt;&gt;"",B14&lt;&gt;"",B18&lt;&gt;"",B22&lt;&gt;"",B26&lt;&gt;"",B30&lt;&gt;"",Формулы!Q11=7),5,IF(AND(B6&lt;&gt;"",B10&lt;&gt;"",B14&lt;&gt;"",B18&lt;&gt;"",B22&lt;&gt;"",B26&lt;&gt;"",B30&lt;&gt;"",Формулы!Q11&gt;=5),4,IF(AND(B6&lt;&gt;"",B10&lt;&gt;"",B14&lt;&gt;"",B18&lt;&gt;"",B22&lt;&gt;"",B26&lt;&gt;"",B30&lt;&gt;"",Формулы!Q11&gt;=3),3,IF(AND(B6&lt;&gt;"",B10&lt;&gt;"",B14&lt;&gt;"",B18&lt;&gt;"",B22&lt;&gt;"",B26&lt;&gt;"",B30&lt;&gt;"",Формулы!Q11&gt;0),2,""))))</f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2.75">
      <c r="A33" s="45"/>
      <c r="B33" s="50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2.75">
      <c r="A34" s="45"/>
      <c r="B34" s="50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2.75">
      <c r="A35" s="45"/>
      <c r="B35" s="50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2.75">
      <c r="A36" s="45"/>
      <c r="B36" s="50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2.75">
      <c r="A37" s="45"/>
      <c r="B37" s="50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2.75">
      <c r="A38" s="45"/>
      <c r="B38" s="5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2.75">
      <c r="A39" s="45"/>
      <c r="B39" s="50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2.75">
      <c r="A40" s="45"/>
      <c r="B40" s="50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2.75">
      <c r="A41" s="45"/>
      <c r="B41" s="50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2.75">
      <c r="A42" s="45"/>
      <c r="B42" s="5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2.75">
      <c r="A43" s="45"/>
      <c r="B43" s="50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2.75">
      <c r="A44" s="45"/>
      <c r="B44" s="5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2.75">
      <c r="A45" s="45"/>
      <c r="B45" s="50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.75">
      <c r="A46" s="45"/>
      <c r="B46" s="50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2.75">
      <c r="A47" s="45"/>
      <c r="B47" s="50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2.75">
      <c r="A48" s="45"/>
      <c r="B48" s="50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2.75">
      <c r="A49" s="45"/>
      <c r="B49" s="50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:26" ht="12.75">
      <c r="A50" s="45"/>
      <c r="B50" s="50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.75">
      <c r="A51" s="45"/>
      <c r="B51" s="49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</row>
    <row r="52" spans="1:26" ht="12.75">
      <c r="A52" s="45"/>
      <c r="B52" s="4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12.75">
      <c r="A53" s="45"/>
      <c r="B53" s="49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</row>
    <row r="54" spans="1:26" ht="12.75">
      <c r="A54" s="45"/>
      <c r="B54" s="49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</row>
    <row r="55" spans="1:26" ht="12.75">
      <c r="A55" s="45"/>
      <c r="B55" s="49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</row>
    <row r="56" spans="1:26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</row>
    <row r="57" spans="1:26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</row>
    <row r="59" spans="1:26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</row>
    <row r="60" spans="1:26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</row>
    <row r="61" spans="1:26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</row>
    <row r="62" spans="1:26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</row>
    <row r="64" spans="1:26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</row>
    <row r="65" spans="1:26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</row>
  </sheetData>
  <sheetProtection password="CF7A" sheet="1" objects="1" scenarios="1" selectLockedCells="1"/>
  <dataValidations count="6">
    <dataValidation type="list" allowBlank="1" showInputMessage="1" showErrorMessage="1" sqref="B6">
      <formula1>"а) файлы, которые невозможно удалить,  б) файлы, имеющие определенное расширение,  в) программы, способные к самокопированию, г) программы, сохраняющиеся в оперативной памяти после выключения компьютера"</formula1>
    </dataValidation>
    <dataValidation type="list" allowBlank="1" showInputMessage="1" showErrorMessage="1" sqref="B10">
      <formula1>"а) уничтожение программ и данных,б) копирование программ и данных,в) перенос программ и данных,г) переименование программ и данных"</formula1>
    </dataValidation>
    <dataValidation type="list" allowBlank="1" showInputMessage="1" showErrorMessage="1" sqref="B14">
      <formula1>"а) с наступлением определенной даты,б) с запуском программы,в) открытием документа,г) выключением компьютера"</formula1>
    </dataValidation>
    <dataValidation type="list" allowBlank="1" showInputMessage="1" showErrorMessage="1" sqref="B18 B22">
      <formula1>"а) в удалении файла,б) в копировании файла,в) во внедрении программного кода вируса в файл,г) в удалении программного кода вируса"</formula1>
    </dataValidation>
    <dataValidation type="list" allowBlank="1" showInputMessage="1" showErrorMessage="1" sqref="B26">
      <formula1>"а) файловые,б) сетевые,в) загрузочные,г) архивные"</formula1>
    </dataValidation>
    <dataValidation type="list" allowBlank="1" showInputMessage="1" showErrorMessage="1" sqref="B30">
      <formula1>"а) да, при чтении текста почтового сообщения, б) да, при открытии вложенных в сообщение файлов, в) да, в процессе работы с адресной книгой, г) не может произойти"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N12" sqref="N12"/>
    </sheetView>
  </sheetViews>
  <sheetFormatPr defaultColWidth="9.00390625" defaultRowHeight="12.75"/>
  <cols>
    <col min="1" max="1" width="10.625" style="0" bestFit="1" customWidth="1"/>
    <col min="2" max="2" width="11.00390625" style="0" bestFit="1" customWidth="1"/>
    <col min="3" max="3" width="0.875" style="0" customWidth="1"/>
    <col min="4" max="4" width="10.625" style="0" bestFit="1" customWidth="1"/>
    <col min="5" max="5" width="11.00390625" style="0" bestFit="1" customWidth="1"/>
    <col min="6" max="6" width="0.74609375" style="0" customWidth="1"/>
    <col min="7" max="7" width="10.625" style="0" bestFit="1" customWidth="1"/>
    <col min="8" max="8" width="11.00390625" style="0" bestFit="1" customWidth="1"/>
    <col min="9" max="9" width="1.00390625" style="0" customWidth="1"/>
    <col min="10" max="10" width="10.625" style="0" bestFit="1" customWidth="1"/>
    <col min="11" max="11" width="11.00390625" style="0" bestFit="1" customWidth="1"/>
    <col min="12" max="12" width="1.00390625" style="0" customWidth="1"/>
    <col min="13" max="13" width="10.625" style="0" bestFit="1" customWidth="1"/>
    <col min="14" max="14" width="11.00390625" style="0" bestFit="1" customWidth="1"/>
    <col min="15" max="15" width="1.37890625" style="0" customWidth="1"/>
  </cols>
  <sheetData>
    <row r="1" spans="1:16" ht="12.75">
      <c r="A1" s="23" t="s">
        <v>26</v>
      </c>
      <c r="D1" s="23" t="s">
        <v>27</v>
      </c>
      <c r="G1" s="23" t="s">
        <v>28</v>
      </c>
      <c r="J1" s="23" t="s">
        <v>29</v>
      </c>
      <c r="M1" s="23" t="s">
        <v>30</v>
      </c>
      <c r="P1" s="23" t="s">
        <v>31</v>
      </c>
    </row>
    <row r="3" spans="1:17" ht="12.75">
      <c r="A3" s="24" t="s">
        <v>98</v>
      </c>
      <c r="B3" s="24" t="s">
        <v>99</v>
      </c>
      <c r="D3" s="24" t="s">
        <v>98</v>
      </c>
      <c r="E3" s="24" t="s">
        <v>99</v>
      </c>
      <c r="G3" s="24" t="s">
        <v>98</v>
      </c>
      <c r="H3" s="24" t="s">
        <v>99</v>
      </c>
      <c r="J3" s="24" t="s">
        <v>98</v>
      </c>
      <c r="K3" s="24" t="s">
        <v>99</v>
      </c>
      <c r="M3" s="24" t="s">
        <v>98</v>
      </c>
      <c r="N3" s="24" t="s">
        <v>99</v>
      </c>
      <c r="P3" s="24" t="s">
        <v>98</v>
      </c>
      <c r="Q3" s="24" t="s">
        <v>99</v>
      </c>
    </row>
    <row r="4" spans="1:17" ht="12.75">
      <c r="A4" s="24">
        <v>1</v>
      </c>
      <c r="B4" s="24">
        <f>IF(Тест1!B6="а) в 40-е годы",1,0)</f>
        <v>0</v>
      </c>
      <c r="D4" s="24">
        <v>1</v>
      </c>
      <c r="E4" s="24">
        <f>IF(Тест2!B6="в) процессор",1,0)</f>
        <v>0</v>
      </c>
      <c r="G4" s="24">
        <v>1</v>
      </c>
      <c r="H4" s="24">
        <f>IF(Тест3!B6="б) программа или данные на диске, имеющие имя",1,0)</f>
        <v>0</v>
      </c>
      <c r="J4" s="24">
        <v>1</v>
      </c>
      <c r="K4" s="24">
        <f>IF(Тест4!B6="в) программы, управляющие работой компьютера",1,0)</f>
        <v>0</v>
      </c>
      <c r="M4" s="24">
        <v>1</v>
      </c>
      <c r="N4" s="24">
        <f>IF(Тест5!B6="а) совокупность окон и диалоговых панелей",1,0)</f>
        <v>0</v>
      </c>
      <c r="P4" s="24">
        <v>1</v>
      </c>
      <c r="Q4" s="24">
        <f>IF(Тест6!B6="в) программы, способные к самокопированию",1,0)</f>
        <v>0</v>
      </c>
    </row>
    <row r="5" spans="1:17" ht="12.75">
      <c r="A5" s="24">
        <v>2</v>
      </c>
      <c r="B5" s="24">
        <f>IF(Тест1!B10="в) в 90-е годы",1,0)</f>
        <v>0</v>
      </c>
      <c r="D5" s="24">
        <v>2</v>
      </c>
      <c r="E5" s="24">
        <f>IF(Тест2!B10="а) полупроводниковую пластину",1,0)</f>
        <v>0</v>
      </c>
      <c r="G5" s="24">
        <v>2</v>
      </c>
      <c r="H5" s="24">
        <f>IF(Тест3!B10="г) стирается каталог диска",1,0)</f>
        <v>0</v>
      </c>
      <c r="J5" s="24">
        <v>2</v>
      </c>
      <c r="K5" s="24">
        <f>IF(Тест4!B10="в) с диска в оперативную память",1,0)</f>
        <v>0</v>
      </c>
      <c r="M5" s="24">
        <v>2</v>
      </c>
      <c r="N5" s="24">
        <f>IF(Тест5!B10="г) Рабочий стол",1,0)</f>
        <v>0</v>
      </c>
      <c r="P5" s="24">
        <v>2</v>
      </c>
      <c r="Q5" s="24">
        <f>IF(Тест6!B10="а) уничтожение программ и данных",1,0)</f>
        <v>0</v>
      </c>
    </row>
    <row r="6" spans="1:17" ht="12.75">
      <c r="A6" s="24">
        <v>3</v>
      </c>
      <c r="B6" s="24">
        <f>IF(Тест1!B14="г) информацией",1,0)</f>
        <v>0</v>
      </c>
      <c r="D6" s="24">
        <v>3</v>
      </c>
      <c r="E6" s="24">
        <f>IF(Тест2!B14="б) клавиатура",1,0)</f>
        <v>0</v>
      </c>
      <c r="G6" s="24">
        <v>3</v>
      </c>
      <c r="H6" s="24">
        <f>IF(Тест3!B14="г) расширение",1,0)</f>
        <v>0</v>
      </c>
      <c r="J6" s="24">
        <v>3</v>
      </c>
      <c r="K6" s="24">
        <f>IF(Тест4!B14="г) программа, обеспечивающая работу устройства компьютера",1,0)</f>
        <v>0</v>
      </c>
      <c r="M6" s="24">
        <v>3</v>
      </c>
      <c r="N6" s="24">
        <f>IF(Тест5!B14="б) строка заголовка",1,0)</f>
        <v>0</v>
      </c>
      <c r="P6" s="24">
        <v>3</v>
      </c>
      <c r="Q6" s="24">
        <f>IF(Тест6!B14="г) выключением компьютера",1,0)</f>
        <v>0</v>
      </c>
    </row>
    <row r="7" spans="1:17" ht="12.75">
      <c r="A7" s="24">
        <v>4</v>
      </c>
      <c r="B7" s="24">
        <f>IF(Тест1!B18="в) в двоичном компьютерном коде",1,0)</f>
        <v>0</v>
      </c>
      <c r="D7" s="24">
        <v>4</v>
      </c>
      <c r="E7" s="24">
        <f>IF(Тест2!B18="а) сканер",1,0)</f>
        <v>0</v>
      </c>
      <c r="G7" s="24">
        <v>4</v>
      </c>
      <c r="H7" s="24">
        <f>IF(Тест3!B18="б) система вложенных папок",1,0)</f>
        <v>0</v>
      </c>
      <c r="J7" s="24">
        <v>4</v>
      </c>
      <c r="K7" s="24">
        <f>IF(Тест4!B18="а) программа для обработки информации без знания программирования",1,0)</f>
        <v>0</v>
      </c>
      <c r="M7" s="24">
        <v>4</v>
      </c>
      <c r="N7" s="24">
        <f>IF(Тест5!B18="в) линейки прокрутки",1,0)</f>
        <v>0</v>
      </c>
      <c r="P7" s="24">
        <v>4</v>
      </c>
      <c r="Q7" s="24">
        <f>IF(Тест6!B18="в) во внедрении программного кода вируса в файл",1,0)</f>
        <v>0</v>
      </c>
    </row>
    <row r="8" spans="1:17" ht="12.75">
      <c r="A8" s="24">
        <v>5</v>
      </c>
      <c r="B8" s="24">
        <f>IF(Тест1!B22="а) команд для компьютера",1,0)</f>
        <v>0</v>
      </c>
      <c r="D8" s="24">
        <v>5</v>
      </c>
      <c r="E8" s="24">
        <f>IF(Тест2!B22="г) сенсорная панель",1,0)</f>
        <v>0</v>
      </c>
      <c r="G8" s="24">
        <v>5</v>
      </c>
      <c r="H8" s="24">
        <f>IF(Тест3!B22="а) DOC",1,0)</f>
        <v>0</v>
      </c>
      <c r="J8" s="24">
        <v>5</v>
      </c>
      <c r="K8" s="24">
        <f>IF(Тест4!B22="а) калькулятор, Paint, Блокнот",1,0)</f>
        <v>0</v>
      </c>
      <c r="M8" s="24">
        <v>5</v>
      </c>
      <c r="N8" s="24">
        <f>IF(Тест5!B22="а) рабочая область",1,0)</f>
        <v>0</v>
      </c>
      <c r="P8" s="24">
        <v>5</v>
      </c>
      <c r="Q8" s="24">
        <f>IF(Тест6!B22="г) в удалении программного кода вируса",1,0)</f>
        <v>0</v>
      </c>
    </row>
    <row r="9" spans="1:17" ht="12.75">
      <c r="A9" s="24">
        <v>6</v>
      </c>
      <c r="B9" s="24">
        <f>IF(Тест1!B26="г) в оперативной памяти",1,0)</f>
        <v>0</v>
      </c>
      <c r="D9" s="24">
        <v>6</v>
      </c>
      <c r="E9" s="24">
        <f>IF(Тест2!B26="а) мышь",1,0)</f>
        <v>0</v>
      </c>
      <c r="G9" s="24">
        <v>6</v>
      </c>
      <c r="H9" s="24">
        <f>IF(Тест3!B26="г) TXT",1,0)</f>
        <v>0</v>
      </c>
      <c r="J9" s="24">
        <v>6</v>
      </c>
      <c r="K9" s="24">
        <f>IF(Тест4!B26="г) загрузки операционной системы",1,0)</f>
        <v>0</v>
      </c>
      <c r="M9" s="24">
        <v>6</v>
      </c>
      <c r="N9" s="24">
        <f>IF(Тест5!B26="г) переключатель",1,0)</f>
        <v>0</v>
      </c>
      <c r="P9" s="24">
        <v>6</v>
      </c>
      <c r="Q9" s="24">
        <f>IF(Тест6!B26="г) архивные",1,0)</f>
        <v>0</v>
      </c>
    </row>
    <row r="10" spans="1:17" ht="12.75">
      <c r="A10" s="24">
        <v>7</v>
      </c>
      <c r="B10" s="24">
        <f>IF(Тест1!B30="б) процессор",1,0)</f>
        <v>0</v>
      </c>
      <c r="D10" s="24">
        <v>7</v>
      </c>
      <c r="E10" s="24">
        <f>IF(Тест2!B30="в) в оперативной памяти",1,0)</f>
        <v>0</v>
      </c>
      <c r="G10" s="24">
        <v>7</v>
      </c>
      <c r="H10" s="24">
        <f>IF(Тест3!B30="а) архивацией файлов",1,0)</f>
        <v>0</v>
      </c>
      <c r="J10" s="24">
        <v>7</v>
      </c>
      <c r="K10" s="24">
        <f>IF(Тест4!B30="г) в оперативной памяти",1,0)</f>
        <v>0</v>
      </c>
      <c r="M10" s="24">
        <v>7</v>
      </c>
      <c r="N10" s="24">
        <f>IF(Тест5!B30="б) контекстное меню",1,0)</f>
        <v>0</v>
      </c>
      <c r="P10" s="24">
        <v>7</v>
      </c>
      <c r="Q10" s="24">
        <f>IF(Тест6!B30="б) да, при открытии вложенных в сообщение файлов",1,0)</f>
        <v>0</v>
      </c>
    </row>
    <row r="11" spans="1:17" ht="12.75">
      <c r="A11" s="24">
        <v>8</v>
      </c>
      <c r="B11" s="24">
        <f>IF(Тест1!B34="г) человека на язык компьютера",1,0)</f>
        <v>0</v>
      </c>
      <c r="D11" s="24">
        <v>8</v>
      </c>
      <c r="E11" s="24">
        <f>IF(Тест2!B34="г) в двоичном коде",1,0)</f>
        <v>0</v>
      </c>
      <c r="G11" s="24">
        <v>8</v>
      </c>
      <c r="H11" s="24">
        <f>IF(Тест3!B34="б) дефрагментацией дисков",1,0)</f>
        <v>0</v>
      </c>
      <c r="J11" s="24">
        <v>8</v>
      </c>
      <c r="K11" s="24">
        <f>IF(Тест4!B34="в) рисунков и фотографий",1,0)</f>
        <v>0</v>
      </c>
      <c r="M11" s="24">
        <v>8</v>
      </c>
      <c r="N11" s="24">
        <f>IF(Тест5!B34="г) границы окна",1,0)</f>
        <v>0</v>
      </c>
      <c r="P11" s="24" t="s">
        <v>100</v>
      </c>
      <c r="Q11" s="24">
        <f>SUM(Q4:Q10)</f>
        <v>0</v>
      </c>
    </row>
    <row r="12" spans="1:14" ht="12.75">
      <c r="A12" s="24">
        <v>9</v>
      </c>
      <c r="B12" s="24">
        <f>IF(Тест1!B38="б) компьютера на язык человека",1,0)</f>
        <v>0</v>
      </c>
      <c r="D12" s="24">
        <v>9</v>
      </c>
      <c r="E12" s="24">
        <f>IF(Тест2!B38="б) от экрана назад",1,0)</f>
        <v>0</v>
      </c>
      <c r="G12" s="24">
        <v>9</v>
      </c>
      <c r="H12" s="24">
        <f>IF(Тест3!B38="в) форматированием дисков",1,0)</f>
        <v>0</v>
      </c>
      <c r="J12" s="24" t="s">
        <v>100</v>
      </c>
      <c r="K12" s="24">
        <f>SUM(K4:K11)</f>
        <v>0</v>
      </c>
      <c r="M12" s="24" t="s">
        <v>100</v>
      </c>
      <c r="N12" s="24">
        <f>SUM(N4:N11)</f>
        <v>0</v>
      </c>
    </row>
    <row r="13" spans="1:8" ht="12.75">
      <c r="A13" s="24">
        <v>10</v>
      </c>
      <c r="B13" s="24">
        <f>IF(Тест1!B42="б) магистрали",1,0)</f>
        <v>0</v>
      </c>
      <c r="D13" s="24">
        <v>10</v>
      </c>
      <c r="E13" s="24">
        <f>IF(Тест2!B42="г) ударов при установке",1,0)</f>
        <v>0</v>
      </c>
      <c r="G13" s="24">
        <v>10</v>
      </c>
      <c r="H13" s="24">
        <f>IF(Тест3!B42="а) 512 байт",1,0)</f>
        <v>0</v>
      </c>
    </row>
    <row r="14" spans="1:8" ht="12.75">
      <c r="A14" s="24" t="s">
        <v>100</v>
      </c>
      <c r="B14" s="24">
        <f>SUM(B4:B13)</f>
        <v>0</v>
      </c>
      <c r="D14" s="24">
        <v>11</v>
      </c>
      <c r="E14" s="24">
        <f>IF(Тест2!B46="б) магнитных полей",1,0)</f>
        <v>0</v>
      </c>
      <c r="G14" s="24">
        <v>11</v>
      </c>
      <c r="H14" s="24">
        <f>IF(Тест3!B46="а) Рабочий стол",1,0)</f>
        <v>0</v>
      </c>
    </row>
    <row r="15" spans="4:8" ht="12.75">
      <c r="D15" s="24">
        <v>12</v>
      </c>
      <c r="E15" s="24">
        <f>IF(Тест2!B50="в) загрязнений",1,0)</f>
        <v>0</v>
      </c>
      <c r="G15" s="24">
        <v>12</v>
      </c>
      <c r="H15" s="24">
        <f>IF(Тест3!B50="г) если они хранятся в разных папках",1,0)</f>
        <v>0</v>
      </c>
    </row>
    <row r="16" spans="4:8" ht="12.75">
      <c r="D16" s="24" t="s">
        <v>100</v>
      </c>
      <c r="E16" s="24">
        <f>SUM(E4:E15)</f>
        <v>0</v>
      </c>
      <c r="G16" s="24" t="s">
        <v>100</v>
      </c>
      <c r="H16" s="24">
        <f>SUM(H4:H15)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1">
      <selection activeCell="G2" sqref="G2"/>
    </sheetView>
  </sheetViews>
  <sheetFormatPr defaultColWidth="9.00390625" defaultRowHeight="12.75"/>
  <cols>
    <col min="4" max="4" width="9.375" style="0" customWidth="1"/>
    <col min="8" max="8" width="11.125" style="0" customWidth="1"/>
  </cols>
  <sheetData>
    <row r="1" spans="1:26" ht="6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15" customFormat="1" ht="18">
      <c r="A2" s="16"/>
      <c r="B2" s="16" t="s">
        <v>33</v>
      </c>
      <c r="C2" s="16"/>
      <c r="D2" s="16"/>
      <c r="E2" s="17"/>
      <c r="F2" s="16"/>
      <c r="G2" s="73" t="str">
        <f>Инструкция!J11</f>
        <v>8 а</v>
      </c>
      <c r="H2" s="16" t="s">
        <v>25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15" customFormat="1" ht="18">
      <c r="A3" s="16"/>
      <c r="B3" s="16" t="s">
        <v>34</v>
      </c>
      <c r="C3" s="16"/>
      <c r="D3" s="16"/>
      <c r="E3" s="16"/>
      <c r="F3" s="74" t="str">
        <f>Инструкция!J9</f>
        <v>Иванов Николай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3.25">
      <c r="A5" s="6"/>
      <c r="B5" s="18" t="s">
        <v>35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.7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3" thickBot="1" thickTop="1">
      <c r="A7" s="6"/>
      <c r="B7" s="19" t="s">
        <v>26</v>
      </c>
      <c r="C7" s="20" t="s">
        <v>27</v>
      </c>
      <c r="D7" s="20" t="s">
        <v>28</v>
      </c>
      <c r="E7" s="20" t="s">
        <v>29</v>
      </c>
      <c r="F7" s="20" t="s">
        <v>30</v>
      </c>
      <c r="G7" s="20" t="s">
        <v>31</v>
      </c>
      <c r="H7" s="21" t="s">
        <v>32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42" customHeight="1" thickBot="1">
      <c r="A8" s="6"/>
      <c r="B8" s="75">
        <f>Тест1!C44</f>
      </c>
      <c r="C8" s="76">
        <f>Тест2!C52</f>
      </c>
      <c r="D8" s="76">
        <f>Тест3!C52</f>
      </c>
      <c r="E8" s="76">
        <f>Тест4!C36</f>
      </c>
      <c r="F8" s="76">
        <f>Тест5!C36</f>
      </c>
      <c r="G8" s="76">
        <f>Тест6!C32</f>
      </c>
      <c r="H8" s="77" t="e">
        <f>AVERAGE(B8:G8)</f>
        <v>#DIV/0!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3.5" thickTop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</sheetData>
  <sheetProtection password="CF7A" sheet="1" objects="1" scenarios="1" select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№5, г.Светлый, Калининградская обл.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поурочное тестирование</dc:title>
  <dc:subject>Компьютер и ПО</dc:subject>
  <dc:creator>Караваева Елена Леонидовна</dc:creator>
  <cp:keywords/>
  <dc:description/>
  <cp:lastModifiedBy>User</cp:lastModifiedBy>
  <dcterms:created xsi:type="dcterms:W3CDTF">2008-01-02T16:35:55Z</dcterms:created>
  <dcterms:modified xsi:type="dcterms:W3CDTF">2008-01-03T22:07:57Z</dcterms:modified>
  <cp:category/>
  <cp:version/>
  <cp:contentType/>
  <cp:contentStatus/>
</cp:coreProperties>
</file>